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титульный" sheetId="1" r:id="rId1"/>
    <sheet name="график" sheetId="2" r:id="rId2"/>
    <sheet name="план" sheetId="3" r:id="rId3"/>
  </sheets>
  <definedNames>
    <definedName name="_xlnm.Print_Area" localSheetId="2">'план'!$A$1:$T$144</definedName>
  </definedNames>
  <calcPr fullCalcOnLoad="1"/>
</workbook>
</file>

<file path=xl/sharedStrings.xml><?xml version="1.0" encoding="utf-8"?>
<sst xmlns="http://schemas.openxmlformats.org/spreadsheetml/2006/main" count="371" uniqueCount="242">
  <si>
    <t>Утверждаю</t>
  </si>
  <si>
    <t>Директор  ____________/А.Н.Волохин/</t>
  </si>
  <si>
    <t>УЧЕБНЫЙ ПЛАН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</si>
  <si>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</si>
  <si>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</si>
  <si>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</si>
  <si>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</si>
  <si>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</si>
  <si>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</si>
  <si>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</si>
  <si>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</si>
  <si>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</si>
  <si>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</si>
  <si>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</si>
  <si>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</si>
  <si>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</si>
  <si>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</si>
  <si>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</si>
  <si>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</si>
  <si>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</si>
  <si>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</si>
  <si>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</si>
  <si>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</si>
  <si>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</si>
  <si>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</si>
  <si>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</si>
  <si>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</si>
  <si>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</si>
  <si>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</si>
  <si>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</si>
  <si>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III</t>
  </si>
  <si>
    <t>итоговая</t>
  </si>
  <si>
    <t>государственная</t>
  </si>
  <si>
    <t>Индекс</t>
  </si>
  <si>
    <t>Наименование циклов, разделов, дисциплин, профессиональных модулей, междисциплинарных курсов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</si>
  <si>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</si>
  <si>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</si>
  <si>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</si>
  <si>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Максимальная учебная нагрузка</t>
  </si>
  <si>
    <t>Самостоятельная учебная нагрузка, ч</t>
  </si>
  <si>
    <t>Обязательная</t>
  </si>
  <si>
    <t>учебная (производственное обучение)</t>
  </si>
  <si>
    <t>производственная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</si>
  <si>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</si>
  <si>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</si>
  <si>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</si>
  <si>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</si>
  <si>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</si>
  <si>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</si>
  <si>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</si>
  <si>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</si>
  <si>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</si>
  <si>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</si>
  <si>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</si>
  <si>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</si>
  <si>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</si>
  <si>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</si>
  <si>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</si>
  <si>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</si>
  <si>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</si>
  <si>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</si>
  <si>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</si>
  <si>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</si>
  <si>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</si>
  <si>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ПМ.01</t>
  </si>
  <si>
    <t>Раздел 1</t>
  </si>
  <si>
    <t>Применение материалов в столярных и плотничных изделиях</t>
  </si>
  <si>
    <t>МДК.01.01</t>
  </si>
  <si>
    <t>УП.01</t>
  </si>
  <si>
    <t>ПП.01</t>
  </si>
  <si>
    <t>ПМ.02</t>
  </si>
  <si>
    <t>ФК.00</t>
  </si>
  <si>
    <t>Физическая культура</t>
  </si>
  <si>
    <t>Практика:</t>
  </si>
  <si>
    <t>УП.00</t>
  </si>
  <si>
    <t>ПП.00</t>
  </si>
  <si>
    <t>Экзаменов</t>
  </si>
  <si>
    <t>4. Учебная и производственная практика</t>
  </si>
  <si>
    <t>5. Перечень кабинетов, лабораторий, мастерских и др.</t>
  </si>
  <si>
    <t>Наименование</t>
  </si>
  <si>
    <t>Семестр</t>
  </si>
  <si>
    <t>Недель</t>
  </si>
  <si>
    <t>6.1. Выпускная квалификационная работа</t>
  </si>
  <si>
    <t xml:space="preserve">6.1.1. Выполнение работы </t>
  </si>
  <si>
    <t>с ________ по _________.</t>
  </si>
  <si>
    <t xml:space="preserve">Защита работы </t>
  </si>
  <si>
    <t>СОГЛАСОВАНО</t>
  </si>
  <si>
    <t xml:space="preserve">                  _____________________________________________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</si>
  <si>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</si>
  <si>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</si>
  <si>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</si>
  <si>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</si>
  <si>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</si>
  <si>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</si>
  <si>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</si>
  <si>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</si>
  <si>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</si>
  <si>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</si>
  <si>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</si>
  <si>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</si>
  <si>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</si>
  <si>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</si>
  <si>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</si>
  <si>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</si>
  <si>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</si>
  <si>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</si>
  <si>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</si>
  <si>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</si>
  <si>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</si>
  <si>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</si>
  <si>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</si>
  <si>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</si>
  <si>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>О.00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</si>
  <si>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</si>
  <si>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</si>
  <si>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</si>
  <si>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</si>
  <si>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</si>
  <si>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</si>
  <si>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</si>
  <si>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</si>
  <si>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</si>
  <si>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</si>
  <si>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</si>
  <si>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</si>
  <si>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Физика</t>
  </si>
  <si>
    <t>ОДБ.07</t>
  </si>
  <si>
    <t>Химия</t>
  </si>
  <si>
    <t>Биология</t>
  </si>
  <si>
    <t>ОДП.00</t>
  </si>
  <si>
    <t>Профильные дисциплины</t>
  </si>
  <si>
    <t>Математика</t>
  </si>
  <si>
    <t>Информатика и ИКТ</t>
  </si>
  <si>
    <t>УП.02</t>
  </si>
  <si>
    <t>ПП.02</t>
  </si>
  <si>
    <t>Итого теор. Обучения</t>
  </si>
  <si>
    <t>ВСЕГО ТЕОР+ПРАКТИКА</t>
  </si>
  <si>
    <t>МДК.02.01</t>
  </si>
  <si>
    <t>УП 01</t>
  </si>
  <si>
    <t>УП 02</t>
  </si>
  <si>
    <t>Основы электротехники</t>
  </si>
  <si>
    <t>Г(И)А</t>
  </si>
  <si>
    <t>Формы промежуточной аттестации</t>
  </si>
  <si>
    <t xml:space="preserve"> дисциплин и МДК</t>
  </si>
  <si>
    <t>учебной практики</t>
  </si>
  <si>
    <t>производственной практики</t>
  </si>
  <si>
    <t>дифф. зачетов</t>
  </si>
  <si>
    <t xml:space="preserve">                                                                                                       Расчет практикоориентированности</t>
  </si>
  <si>
    <t>. -\-\-\ДЗ</t>
  </si>
  <si>
    <t>.-\ДЗ</t>
  </si>
  <si>
    <t>.-\-\-\Э</t>
  </si>
  <si>
    <t>Основы безопасности жизнедеятельности</t>
  </si>
  <si>
    <t>ОП.01</t>
  </si>
  <si>
    <t>ОП.03</t>
  </si>
  <si>
    <t>ОП.04</t>
  </si>
  <si>
    <t>ОП.05</t>
  </si>
  <si>
    <t>ОП.06</t>
  </si>
  <si>
    <t>Обществознание</t>
  </si>
  <si>
    <t>ОП.07</t>
  </si>
  <si>
    <t>ПП.03</t>
  </si>
  <si>
    <t>УП.03</t>
  </si>
  <si>
    <t>УП.04</t>
  </si>
  <si>
    <t>ПП.04</t>
  </si>
  <si>
    <t>Основы материаловедения</t>
  </si>
  <si>
    <t>Допуски и технические измерения</t>
  </si>
  <si>
    <t>Безопасность жизнедеятельности</t>
  </si>
  <si>
    <t>МДК.01.02</t>
  </si>
  <si>
    <t>Учебная практика (производственное обучение)</t>
  </si>
  <si>
    <t>Производственная  практика</t>
  </si>
  <si>
    <t>Технология производства сварных конструкций</t>
  </si>
  <si>
    <t>. -\-\-\Э</t>
  </si>
  <si>
    <t>. -\ДЗ</t>
  </si>
  <si>
    <t xml:space="preserve"> </t>
  </si>
  <si>
    <t>ОДБ.12</t>
  </si>
  <si>
    <t>ОДБ.13</t>
  </si>
  <si>
    <t>ОДП.14</t>
  </si>
  <si>
    <t>ОДП.15</t>
  </si>
  <si>
    <t>ОДП.16</t>
  </si>
  <si>
    <t>. -\-\-\-\ДЗ</t>
  </si>
  <si>
    <t>.-\-\-\-\ЭК</t>
  </si>
  <si>
    <t xml:space="preserve">филиала Государственного автономного профессионального  образовательного учреждения </t>
  </si>
  <si>
    <t xml:space="preserve">по профессии среднего профессионального образования </t>
  </si>
  <si>
    <t>Основы инженерной графики</t>
  </si>
  <si>
    <t xml:space="preserve"> ГАПОУ  "ТПТ"  с. Ташла Оренбургской обл.</t>
  </si>
  <si>
    <t>МДК.01.03</t>
  </si>
  <si>
    <t>МДК.01.04</t>
  </si>
  <si>
    <t>Подготовительно-сварочные работы и контроль качества сварных швов после сварки</t>
  </si>
  <si>
    <t xml:space="preserve">Основы технологии сварки и сварочное оборудование </t>
  </si>
  <si>
    <t>Подготовительные и сборочные операции перед сваркой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</si>
  <si>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</si>
  <si>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</si>
  <si>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ПМ.05</t>
  </si>
  <si>
    <t>Газовая сварка (наплавка)</t>
  </si>
  <si>
    <t>МДК.05.01</t>
  </si>
  <si>
    <t>Техника и технология газовой сварки (наплавки)</t>
  </si>
  <si>
    <t>УП.05</t>
  </si>
  <si>
    <t>ПП.05</t>
  </si>
  <si>
    <t>УП.06</t>
  </si>
  <si>
    <t>ПП.06</t>
  </si>
  <si>
    <t>УП.07</t>
  </si>
  <si>
    <t>ПП.07</t>
  </si>
  <si>
    <t>Основы экономики</t>
  </si>
  <si>
    <t>.-\-\ДЗ</t>
  </si>
  <si>
    <t>.-\-\-\-\-\ДЗ</t>
  </si>
  <si>
    <t>итого</t>
  </si>
  <si>
    <t>.-\-\-\-\-\ДЗ*</t>
  </si>
  <si>
    <t>Зачет по УП.05. и дифференцированный зачет по ПП.05 проводится комплексно.</t>
  </si>
  <si>
    <t xml:space="preserve">учебная (производственное обучение)                     </t>
  </si>
  <si>
    <t xml:space="preserve">производственная практика                                               </t>
  </si>
  <si>
    <t xml:space="preserve">учебная (производственное обучение)                       </t>
  </si>
  <si>
    <t xml:space="preserve">производственная практика                                                </t>
  </si>
  <si>
    <t xml:space="preserve">учебная (производственное обучение)                    </t>
  </si>
  <si>
    <t xml:space="preserve">производственная практика                                                 </t>
  </si>
  <si>
    <t xml:space="preserve">учебная (производственное обучение)                      </t>
  </si>
  <si>
    <t>Итого</t>
  </si>
  <si>
    <t>15.01.05 Сварщик (ручной и частично механизированной сварки (наплавки))</t>
  </si>
  <si>
    <t>"Ташлинский политехнический техникум" пос. Первомайского Оренбургской области</t>
  </si>
  <si>
    <t xml:space="preserve">                                                                                                           Нормативный срок обучения – 2 года  10 месяцев.</t>
  </si>
  <si>
    <t>УП</t>
  </si>
  <si>
    <t xml:space="preserve">Контроль качества сварных соединений </t>
  </si>
  <si>
    <t>.-/Э</t>
  </si>
  <si>
    <r>
      <t>Квалификация:</t>
    </r>
    <r>
      <rPr>
        <sz val="12"/>
        <rFont val="Times New Roman"/>
        <family val="1"/>
      </rPr>
      <t xml:space="preserve"> Сварщик ручной дуговой сварки плавящимся покрытым электродом - Газосварщик</t>
    </r>
  </si>
  <si>
    <t>. З\З\З\ДЗ</t>
  </si>
  <si>
    <t>3. План учебного процесса профессии  15.01.05.  Сварщик (ручной и частично механизированной сварки (наплавки)) филиала ГАПОУ "ТПТ" п. Первомайского Оренбургской области</t>
  </si>
  <si>
    <t>4,5,6</t>
  </si>
  <si>
    <t>1,2,3,4,5</t>
  </si>
  <si>
    <t>3,4,5</t>
  </si>
  <si>
    <t>3,4,5,6</t>
  </si>
  <si>
    <t>ПрО=ЛПЗ+(УП=ПП)/УНобяз+(УП+ПП)*100 = (542+86)+(648+756)/(479+218)+(648+756)*100 = 628+1404/697+1404*100 = 2032/2101*100 = 96,71%</t>
  </si>
  <si>
    <t>.-\-\-\-\ДЗ</t>
  </si>
  <si>
    <t>.-\-\-\-\ ДЗ</t>
  </si>
  <si>
    <t>.-\-\-\-\З</t>
  </si>
  <si>
    <t>.-\-\-\-\-\ЭК</t>
  </si>
  <si>
    <t>. -\-\-\-\-\З</t>
  </si>
  <si>
    <t>.-\-\-\-\-\З*</t>
  </si>
  <si>
    <t>«_____»____________ 2017 г.</t>
  </si>
  <si>
    <t>ОДБ.14</t>
  </si>
  <si>
    <t>Астрономия</t>
  </si>
  <si>
    <t>.-\-\-ДЗ</t>
  </si>
  <si>
    <t>Государственная итоговая аттестация</t>
  </si>
  <si>
    <t xml:space="preserve">Консультации на обучающегося по 4 часа в год                                                                                                                                                                                         Государственная итоговая аттестация                                                                                                                                                                                                                  Выпускная квалификационная работа
</t>
  </si>
  <si>
    <t>6. Государственная итоговая аттестация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</si>
</sst>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7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5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textRotation="90" wrapText="1"/>
    </xf>
    <xf numFmtId="0" fontId="5" fillId="32" borderId="12" xfId="0" applyFont="1" applyFill="1" applyBorder="1" applyAlignment="1">
      <alignment vertical="top" textRotation="90" wrapText="1"/>
    </xf>
    <xf numFmtId="0" fontId="5" fillId="32" borderId="11" xfId="0" applyFont="1" applyFill="1" applyBorder="1" applyAlignment="1">
      <alignment vertical="top" textRotation="90" wrapText="1"/>
    </xf>
    <xf numFmtId="0" fontId="5" fillId="32" borderId="13" xfId="0" applyFont="1" applyFill="1" applyBorder="1" applyAlignment="1">
      <alignment wrapText="1"/>
    </xf>
    <xf numFmtId="0" fontId="5" fillId="32" borderId="14" xfId="0" applyFont="1" applyFill="1" applyBorder="1" applyAlignment="1">
      <alignment wrapText="1"/>
    </xf>
    <xf numFmtId="0" fontId="1" fillId="32" borderId="14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32" borderId="13" xfId="0" applyFont="1" applyFill="1" applyBorder="1" applyAlignment="1">
      <alignment vertical="top" wrapText="1"/>
    </xf>
    <xf numFmtId="0" fontId="0" fillId="32" borderId="14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vertical="top" wrapText="1"/>
    </xf>
    <xf numFmtId="0" fontId="0" fillId="32" borderId="23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5" fillId="32" borderId="25" xfId="0" applyFont="1" applyFill="1" applyBorder="1" applyAlignment="1">
      <alignment vertical="top" textRotation="90" wrapText="1"/>
    </xf>
    <xf numFmtId="0" fontId="5" fillId="32" borderId="0" xfId="0" applyFont="1" applyFill="1" applyBorder="1" applyAlignment="1">
      <alignment vertical="top" textRotation="90" wrapText="1"/>
    </xf>
    <xf numFmtId="0" fontId="5" fillId="32" borderId="26" xfId="0" applyFont="1" applyFill="1" applyBorder="1" applyAlignment="1">
      <alignment vertical="top" textRotation="90" wrapText="1"/>
    </xf>
    <xf numFmtId="0" fontId="5" fillId="32" borderId="27" xfId="0" applyFont="1" applyFill="1" applyBorder="1" applyAlignment="1">
      <alignment textRotation="90" wrapText="1"/>
    </xf>
    <xf numFmtId="0" fontId="5" fillId="32" borderId="13" xfId="0" applyFont="1" applyFill="1" applyBorder="1" applyAlignment="1">
      <alignment textRotation="90" wrapText="1"/>
    </xf>
    <xf numFmtId="0" fontId="5" fillId="32" borderId="14" xfId="0" applyFont="1" applyFill="1" applyBorder="1" applyAlignment="1">
      <alignment textRotation="90" wrapText="1"/>
    </xf>
    <xf numFmtId="0" fontId="16" fillId="32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28" xfId="0" applyFont="1" applyBorder="1" applyAlignment="1">
      <alignment vertical="top" wrapText="1"/>
    </xf>
    <xf numFmtId="0" fontId="16" fillId="0" borderId="28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2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5" fillId="32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28" xfId="0" applyFont="1" applyBorder="1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wrapText="1"/>
    </xf>
    <xf numFmtId="0" fontId="17" fillId="0" borderId="28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17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32" xfId="0" applyFont="1" applyBorder="1" applyAlignment="1">
      <alignment horizontal="left" vertical="center" wrapText="1"/>
    </xf>
    <xf numFmtId="0" fontId="29" fillId="0" borderId="14" xfId="0" applyFont="1" applyBorder="1" applyAlignment="1">
      <alignment/>
    </xf>
    <xf numFmtId="0" fontId="16" fillId="0" borderId="0" xfId="0" applyFont="1" applyAlignment="1">
      <alignment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/>
    </xf>
    <xf numFmtId="0" fontId="19" fillId="33" borderId="14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/>
    </xf>
    <xf numFmtId="0" fontId="19" fillId="33" borderId="14" xfId="0" applyFont="1" applyFill="1" applyBorder="1" applyAlignment="1">
      <alignment vertical="justify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horizontal="center" vertical="top" wrapText="1"/>
    </xf>
    <xf numFmtId="0" fontId="19" fillId="10" borderId="11" xfId="0" applyFont="1" applyFill="1" applyBorder="1" applyAlignment="1">
      <alignment horizontal="left" vertical="center" wrapText="1"/>
    </xf>
    <xf numFmtId="0" fontId="19" fillId="10" borderId="14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center" vertical="top" wrapText="1"/>
    </xf>
    <xf numFmtId="0" fontId="19" fillId="10" borderId="14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top" wrapText="1"/>
    </xf>
    <xf numFmtId="0" fontId="2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24" fillId="0" borderId="35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25" fillId="0" borderId="30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17" fillId="0" borderId="2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5" fillId="0" borderId="34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17" fillId="0" borderId="14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17" fillId="0" borderId="34" xfId="0" applyFont="1" applyBorder="1" applyAlignment="1">
      <alignment horizontal="left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1" fillId="32" borderId="29" xfId="0" applyFont="1" applyFill="1" applyBorder="1" applyAlignment="1">
      <alignment horizont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5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17" fillId="0" borderId="45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25" fillId="0" borderId="45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46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2" xfId="0" applyFont="1" applyFill="1" applyBorder="1" applyAlignment="1">
      <alignment horizontal="center" vertical="center" textRotation="90" wrapText="1"/>
    </xf>
    <xf numFmtId="0" fontId="15" fillId="32" borderId="11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22" xfId="0" applyNumberFormat="1" applyFont="1" applyBorder="1" applyAlignment="1">
      <alignment horizontal="center" vertical="top" wrapText="1"/>
    </xf>
    <xf numFmtId="0" fontId="17" fillId="0" borderId="25" xfId="0" applyNumberFormat="1" applyFont="1" applyBorder="1" applyAlignment="1">
      <alignment horizontal="center" vertical="top" wrapText="1"/>
    </xf>
    <xf numFmtId="0" fontId="17" fillId="0" borderId="27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>
      <alignment horizontal="center" vertical="top" wrapText="1"/>
    </xf>
    <xf numFmtId="0" fontId="17" fillId="0" borderId="24" xfId="0" applyNumberFormat="1" applyFont="1" applyBorder="1" applyAlignment="1">
      <alignment horizontal="center" vertical="top" wrapText="1"/>
    </xf>
    <xf numFmtId="0" fontId="17" fillId="0" borderId="26" xfId="0" applyNumberFormat="1" applyFont="1" applyBorder="1" applyAlignment="1">
      <alignment horizontal="center" vertical="top" wrapText="1"/>
    </xf>
    <xf numFmtId="0" fontId="17" fillId="0" borderId="14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26" fillId="0" borderId="0" xfId="0" applyFont="1" applyAlignment="1">
      <alignment/>
    </xf>
    <xf numFmtId="0" fontId="19" fillId="10" borderId="30" xfId="0" applyFont="1" applyFill="1" applyBorder="1" applyAlignment="1">
      <alignment horizontal="center" vertical="top" wrapText="1"/>
    </xf>
    <xf numFmtId="0" fontId="19" fillId="10" borderId="46" xfId="0" applyFont="1" applyFill="1" applyBorder="1" applyAlignment="1">
      <alignment horizontal="center" vertical="top" wrapText="1"/>
    </xf>
    <xf numFmtId="0" fontId="19" fillId="10" borderId="29" xfId="0" applyFont="1" applyFill="1" applyBorder="1" applyAlignment="1">
      <alignment horizontal="center" vertical="top" wrapText="1"/>
    </xf>
    <xf numFmtId="16" fontId="17" fillId="0" borderId="30" xfId="0" applyNumberFormat="1" applyFont="1" applyBorder="1" applyAlignment="1">
      <alignment horizontal="center" vertical="top" wrapText="1"/>
    </xf>
    <xf numFmtId="16" fontId="17" fillId="0" borderId="46" xfId="0" applyNumberFormat="1" applyFont="1" applyBorder="1" applyAlignment="1">
      <alignment horizontal="center" vertical="top" wrapText="1"/>
    </xf>
    <xf numFmtId="16" fontId="17" fillId="0" borderId="29" xfId="0" applyNumberFormat="1" applyFont="1" applyBorder="1" applyAlignment="1">
      <alignment horizontal="center" vertical="top" wrapText="1"/>
    </xf>
    <xf numFmtId="0" fontId="17" fillId="0" borderId="30" xfId="42" applyFont="1" applyBorder="1" applyAlignment="1" applyProtection="1">
      <alignment horizontal="center" vertical="center" wrapText="1"/>
      <protection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29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&#1044;&#1047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SheetLayoutView="100" zoomScalePageLayoutView="0" workbookViewId="0" topLeftCell="A1">
      <selection activeCell="O7" sqref="O7"/>
    </sheetView>
  </sheetViews>
  <sheetFormatPr defaultColWidth="9.140625" defaultRowHeight="12.75"/>
  <cols>
    <col min="1" max="1" width="48.7109375" style="0" customWidth="1"/>
    <col min="4" max="4" width="2.00390625" style="0" customWidth="1"/>
    <col min="5" max="5" width="1.57421875" style="0" customWidth="1"/>
    <col min="6" max="6" width="1.7109375" style="0" customWidth="1"/>
    <col min="8" max="8" width="4.8515625" style="0" customWidth="1"/>
    <col min="10" max="10" width="7.28125" style="0" customWidth="1"/>
    <col min="11" max="13" width="9.140625" style="0" hidden="1" customWidth="1"/>
    <col min="14" max="14" width="9.57421875" style="0" customWidth="1"/>
    <col min="15" max="15" width="19.57421875" style="0" customWidth="1"/>
  </cols>
  <sheetData>
    <row r="1" ht="12.75">
      <c r="A1" s="1"/>
    </row>
    <row r="2" spans="1:15" ht="18.75">
      <c r="A2" s="1"/>
      <c r="E2" s="33"/>
      <c r="F2" s="33"/>
      <c r="G2" s="33"/>
      <c r="H2" s="33"/>
      <c r="I2" s="33"/>
      <c r="J2" s="33"/>
      <c r="K2" s="33"/>
      <c r="L2" s="33"/>
      <c r="M2" s="33"/>
      <c r="N2" s="33"/>
      <c r="O2" s="29" t="s">
        <v>0</v>
      </c>
    </row>
    <row r="3" spans="1:15" ht="18.75">
      <c r="A3" s="2"/>
      <c r="E3" s="33"/>
      <c r="F3" s="33"/>
      <c r="G3" s="33"/>
      <c r="H3" s="33"/>
      <c r="I3" s="33"/>
      <c r="J3" s="33"/>
      <c r="K3" s="33"/>
      <c r="L3" s="33"/>
      <c r="M3" s="33"/>
      <c r="N3" s="33"/>
      <c r="O3" s="29" t="s">
        <v>1</v>
      </c>
    </row>
    <row r="4" spans="1:15" ht="18.75">
      <c r="A4" s="3"/>
      <c r="E4" s="33"/>
      <c r="F4" s="33"/>
      <c r="G4" s="33"/>
      <c r="H4" s="33"/>
      <c r="I4" s="33"/>
      <c r="J4" s="33"/>
      <c r="K4" s="33"/>
      <c r="L4" s="33"/>
      <c r="M4" s="33"/>
      <c r="N4" s="33"/>
      <c r="O4" s="30" t="s">
        <v>183</v>
      </c>
    </row>
    <row r="5" spans="1:15" ht="18.75">
      <c r="A5" s="1"/>
      <c r="E5" s="33"/>
      <c r="F5" s="33"/>
      <c r="G5" s="33"/>
      <c r="H5" s="33"/>
      <c r="I5" s="33"/>
      <c r="J5" s="33"/>
      <c r="K5" s="33"/>
      <c r="L5" s="33"/>
      <c r="M5" s="33"/>
      <c r="N5" s="33"/>
      <c r="O5" s="31"/>
    </row>
    <row r="6" spans="1:15" ht="18.75">
      <c r="A6" s="4"/>
      <c r="E6" s="33"/>
      <c r="F6" s="33"/>
      <c r="G6" s="33"/>
      <c r="H6" s="33"/>
      <c r="I6" s="33"/>
      <c r="J6" s="33"/>
      <c r="K6" s="33"/>
      <c r="L6" s="33"/>
      <c r="M6" s="33"/>
      <c r="N6" s="33"/>
      <c r="O6" s="29" t="s">
        <v>235</v>
      </c>
    </row>
    <row r="7" ht="12.75">
      <c r="A7" s="3"/>
    </row>
    <row r="8" ht="12.75">
      <c r="A8" s="5"/>
    </row>
    <row r="9" spans="1:7" ht="18.75">
      <c r="A9" s="3"/>
      <c r="C9" s="28"/>
      <c r="D9" s="28"/>
      <c r="E9" s="32" t="s">
        <v>2</v>
      </c>
      <c r="F9" s="28"/>
      <c r="G9" s="28"/>
    </row>
    <row r="10" spans="1:16" ht="18.75">
      <c r="A10" s="101" t="s">
        <v>180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7" ht="19.5">
      <c r="A11" s="140" t="s">
        <v>216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4" ht="18.75">
      <c r="A12" s="244" t="s">
        <v>181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4" ht="18.75">
      <c r="A13" s="245" t="s">
        <v>215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6" ht="15.75">
      <c r="A18" s="246" t="s">
        <v>221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23" ht="18.75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W19" s="35"/>
    </row>
    <row r="20" spans="1:11" ht="18.75">
      <c r="A20" s="139"/>
      <c r="B20" s="81"/>
      <c r="C20" s="81"/>
      <c r="D20" s="81"/>
      <c r="E20" s="81"/>
      <c r="F20" s="81"/>
      <c r="G20" s="81"/>
      <c r="H20" s="81"/>
      <c r="I20" s="81"/>
      <c r="K20" s="33"/>
    </row>
    <row r="21" spans="1:15" ht="46.5" customHeight="1">
      <c r="A21" s="243" t="s">
        <v>3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</row>
    <row r="22" spans="1:15" ht="15.75" customHeight="1">
      <c r="A22" s="243" t="s">
        <v>217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</row>
    <row r="23" spans="1:15" ht="15.75" customHeight="1">
      <c r="A23" s="243" t="s">
        <v>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</row>
  </sheetData>
  <sheetProtection/>
  <mergeCells count="7">
    <mergeCell ref="A22:O22"/>
    <mergeCell ref="A23:O23"/>
    <mergeCell ref="A21:O21"/>
    <mergeCell ref="A12:N12"/>
    <mergeCell ref="A13:N13"/>
    <mergeCell ref="A18:P18"/>
    <mergeCell ref="A19:O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3"/>
  <sheetViews>
    <sheetView zoomScale="82" zoomScaleNormal="82" zoomScalePageLayoutView="0" workbookViewId="0" topLeftCell="N1">
      <selection activeCell="BA27" sqref="BA26:BA27"/>
    </sheetView>
  </sheetViews>
  <sheetFormatPr defaultColWidth="9.140625" defaultRowHeight="12.75"/>
  <cols>
    <col min="1" max="1" width="2.7109375" style="0" customWidth="1"/>
    <col min="2" max="16" width="3.28125" style="0" customWidth="1"/>
    <col min="17" max="17" width="5.140625" style="0" customWidth="1"/>
    <col min="18" max="18" width="3.28125" style="0" customWidth="1"/>
    <col min="19" max="19" width="5.421875" style="0" customWidth="1"/>
    <col min="20" max="39" width="3.28125" style="0" customWidth="1"/>
    <col min="40" max="40" width="3.421875" style="0" customWidth="1"/>
    <col min="41" max="43" width="3.28125" style="0" customWidth="1"/>
    <col min="44" max="44" width="5.00390625" style="0" customWidth="1"/>
    <col min="45" max="54" width="3.28125" style="0" customWidth="1"/>
    <col min="55" max="55" width="3.140625" style="0" customWidth="1"/>
    <col min="56" max="56" width="5.421875" style="0" customWidth="1"/>
    <col min="57" max="57" width="5.00390625" style="0" customWidth="1"/>
    <col min="58" max="58" width="3.28125" style="0" customWidth="1"/>
    <col min="59" max="59" width="5.28125" style="0" customWidth="1"/>
    <col min="60" max="61" width="5.421875" style="0" customWidth="1"/>
    <col min="62" max="62" width="4.28125" style="0" customWidth="1"/>
    <col min="63" max="64" width="3.28125" style="0" customWidth="1"/>
    <col min="65" max="65" width="4.28125" style="0" customWidth="1"/>
  </cols>
  <sheetData>
    <row r="1" spans="1:71" ht="24.75" customHeight="1" thickBot="1">
      <c r="A1" s="36" t="s">
        <v>101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</row>
    <row r="2" spans="1:65" ht="12.75" customHeight="1">
      <c r="A2" s="275" t="s">
        <v>91</v>
      </c>
      <c r="B2" s="269" t="s">
        <v>88</v>
      </c>
      <c r="C2" s="270"/>
      <c r="D2" s="270"/>
      <c r="E2" s="270"/>
      <c r="F2" s="271"/>
      <c r="G2" s="269" t="s">
        <v>89</v>
      </c>
      <c r="H2" s="270"/>
      <c r="I2" s="270"/>
      <c r="J2" s="271"/>
      <c r="K2" s="269" t="s">
        <v>90</v>
      </c>
      <c r="L2" s="270"/>
      <c r="M2" s="270"/>
      <c r="N2" s="270"/>
      <c r="O2" s="271"/>
      <c r="P2" s="269" t="s">
        <v>92</v>
      </c>
      <c r="Q2" s="270"/>
      <c r="R2" s="270"/>
      <c r="S2" s="271"/>
      <c r="T2" s="269" t="s">
        <v>93</v>
      </c>
      <c r="U2" s="270"/>
      <c r="V2" s="270"/>
      <c r="W2" s="271"/>
      <c r="X2" s="269" t="s">
        <v>94</v>
      </c>
      <c r="Y2" s="270"/>
      <c r="Z2" s="270"/>
      <c r="AA2" s="270"/>
      <c r="AB2" s="271"/>
      <c r="AC2" s="290" t="s">
        <v>95</v>
      </c>
      <c r="AD2" s="291"/>
      <c r="AE2" s="291"/>
      <c r="AF2" s="292"/>
      <c r="AG2" s="290" t="s">
        <v>96</v>
      </c>
      <c r="AH2" s="291"/>
      <c r="AI2" s="291"/>
      <c r="AJ2" s="292"/>
      <c r="AK2" s="278" t="s">
        <v>97</v>
      </c>
      <c r="AL2" s="279"/>
      <c r="AM2" s="279"/>
      <c r="AN2" s="279"/>
      <c r="AO2" s="280"/>
      <c r="AP2" s="278" t="s">
        <v>98</v>
      </c>
      <c r="AQ2" s="279"/>
      <c r="AR2" s="279"/>
      <c r="AS2" s="280"/>
      <c r="AT2" s="278" t="s">
        <v>99</v>
      </c>
      <c r="AU2" s="279"/>
      <c r="AV2" s="279"/>
      <c r="AW2" s="280"/>
      <c r="AX2" s="258" t="s">
        <v>100</v>
      </c>
      <c r="AY2" s="259"/>
      <c r="AZ2" s="259"/>
      <c r="BA2" s="259"/>
      <c r="BB2" s="260"/>
      <c r="BC2" s="287" t="s">
        <v>5</v>
      </c>
      <c r="BD2" s="249" t="s">
        <v>57</v>
      </c>
      <c r="BE2" s="251"/>
      <c r="BF2" s="255" t="s">
        <v>103</v>
      </c>
      <c r="BG2" s="249" t="s">
        <v>102</v>
      </c>
      <c r="BH2" s="250"/>
      <c r="BI2" s="250"/>
      <c r="BJ2" s="251"/>
      <c r="BK2" s="255" t="s">
        <v>105</v>
      </c>
      <c r="BL2" s="255" t="s">
        <v>106</v>
      </c>
      <c r="BM2" s="255" t="s">
        <v>107</v>
      </c>
    </row>
    <row r="3" spans="1:65" ht="13.5" thickBot="1">
      <c r="A3" s="276"/>
      <c r="B3" s="272"/>
      <c r="C3" s="273"/>
      <c r="D3" s="273"/>
      <c r="E3" s="273"/>
      <c r="F3" s="274"/>
      <c r="G3" s="272"/>
      <c r="H3" s="273"/>
      <c r="I3" s="273"/>
      <c r="J3" s="274"/>
      <c r="K3" s="272"/>
      <c r="L3" s="273"/>
      <c r="M3" s="273"/>
      <c r="N3" s="273"/>
      <c r="O3" s="274"/>
      <c r="P3" s="272"/>
      <c r="Q3" s="273"/>
      <c r="R3" s="273"/>
      <c r="S3" s="274"/>
      <c r="T3" s="272"/>
      <c r="U3" s="273"/>
      <c r="V3" s="273"/>
      <c r="W3" s="274"/>
      <c r="X3" s="272"/>
      <c r="Y3" s="273"/>
      <c r="Z3" s="273"/>
      <c r="AA3" s="273"/>
      <c r="AB3" s="274"/>
      <c r="AC3" s="293"/>
      <c r="AD3" s="294"/>
      <c r="AE3" s="294"/>
      <c r="AF3" s="295"/>
      <c r="AG3" s="293"/>
      <c r="AH3" s="294"/>
      <c r="AI3" s="294"/>
      <c r="AJ3" s="295"/>
      <c r="AK3" s="281"/>
      <c r="AL3" s="282"/>
      <c r="AM3" s="282"/>
      <c r="AN3" s="282"/>
      <c r="AO3" s="283"/>
      <c r="AP3" s="281"/>
      <c r="AQ3" s="282"/>
      <c r="AR3" s="282"/>
      <c r="AS3" s="283"/>
      <c r="AT3" s="281"/>
      <c r="AU3" s="282"/>
      <c r="AV3" s="282"/>
      <c r="AW3" s="283"/>
      <c r="AX3" s="261"/>
      <c r="AY3" s="262"/>
      <c r="AZ3" s="262"/>
      <c r="BA3" s="262"/>
      <c r="BB3" s="263"/>
      <c r="BC3" s="288"/>
      <c r="BD3" s="252"/>
      <c r="BE3" s="254"/>
      <c r="BF3" s="256"/>
      <c r="BG3" s="252"/>
      <c r="BH3" s="253"/>
      <c r="BI3" s="253"/>
      <c r="BJ3" s="254"/>
      <c r="BK3" s="256"/>
      <c r="BL3" s="256"/>
      <c r="BM3" s="256"/>
    </row>
    <row r="4" spans="1:65" ht="15" customHeight="1">
      <c r="A4" s="276"/>
      <c r="B4" s="39">
        <v>1</v>
      </c>
      <c r="C4" s="39">
        <v>5</v>
      </c>
      <c r="D4" s="40">
        <v>12</v>
      </c>
      <c r="E4" s="39">
        <v>19</v>
      </c>
      <c r="F4" s="39">
        <v>26</v>
      </c>
      <c r="G4" s="39">
        <v>3</v>
      </c>
      <c r="H4" s="39">
        <v>10</v>
      </c>
      <c r="I4" s="39">
        <v>17</v>
      </c>
      <c r="J4" s="39">
        <v>24</v>
      </c>
      <c r="K4" s="39">
        <v>31</v>
      </c>
      <c r="L4" s="39">
        <v>7</v>
      </c>
      <c r="M4" s="39">
        <v>14</v>
      </c>
      <c r="N4" s="39">
        <v>21</v>
      </c>
      <c r="O4" s="39">
        <v>28</v>
      </c>
      <c r="P4" s="39">
        <v>5</v>
      </c>
      <c r="Q4" s="39">
        <v>12</v>
      </c>
      <c r="R4" s="43">
        <v>19</v>
      </c>
      <c r="S4" s="39">
        <v>26</v>
      </c>
      <c r="T4" s="44">
        <v>2</v>
      </c>
      <c r="U4" s="39">
        <v>9</v>
      </c>
      <c r="V4" s="44">
        <v>16</v>
      </c>
      <c r="W4" s="39">
        <v>23</v>
      </c>
      <c r="X4" s="44">
        <v>30</v>
      </c>
      <c r="Y4" s="39">
        <v>6</v>
      </c>
      <c r="Z4" s="44">
        <v>13</v>
      </c>
      <c r="AA4" s="43">
        <v>20</v>
      </c>
      <c r="AB4" s="43">
        <v>27</v>
      </c>
      <c r="AC4" s="39">
        <v>5</v>
      </c>
      <c r="AD4" s="44">
        <v>12</v>
      </c>
      <c r="AE4" s="39">
        <v>19</v>
      </c>
      <c r="AF4" s="44">
        <v>26</v>
      </c>
      <c r="AG4" s="39">
        <v>2</v>
      </c>
      <c r="AH4" s="44">
        <v>9</v>
      </c>
      <c r="AI4" s="39">
        <v>16</v>
      </c>
      <c r="AJ4" s="44">
        <v>23</v>
      </c>
      <c r="AK4" s="47">
        <v>30</v>
      </c>
      <c r="AL4" s="43">
        <v>7</v>
      </c>
      <c r="AM4" s="39">
        <v>14</v>
      </c>
      <c r="AN4" s="44">
        <v>21</v>
      </c>
      <c r="AO4" s="39">
        <v>28</v>
      </c>
      <c r="AP4" s="44">
        <v>4</v>
      </c>
      <c r="AQ4" s="39">
        <v>11</v>
      </c>
      <c r="AR4" s="44">
        <v>18</v>
      </c>
      <c r="AS4" s="39">
        <v>25</v>
      </c>
      <c r="AT4" s="44">
        <v>2</v>
      </c>
      <c r="AU4" s="39">
        <v>9</v>
      </c>
      <c r="AV4" s="44">
        <v>16</v>
      </c>
      <c r="AW4" s="39">
        <v>23</v>
      </c>
      <c r="AX4" s="44">
        <v>30</v>
      </c>
      <c r="AY4" s="43">
        <v>6</v>
      </c>
      <c r="AZ4" s="39">
        <v>13</v>
      </c>
      <c r="BA4" s="44">
        <v>20</v>
      </c>
      <c r="BB4" s="39">
        <v>27</v>
      </c>
      <c r="BC4" s="288"/>
      <c r="BD4" s="252"/>
      <c r="BE4" s="254"/>
      <c r="BF4" s="256"/>
      <c r="BG4" s="252"/>
      <c r="BH4" s="253"/>
      <c r="BI4" s="253"/>
      <c r="BJ4" s="254"/>
      <c r="BK4" s="256"/>
      <c r="BL4" s="256"/>
      <c r="BM4" s="256"/>
    </row>
    <row r="5" spans="1:65" ht="13.5" thickBot="1">
      <c r="A5" s="276"/>
      <c r="B5" s="37">
        <v>3</v>
      </c>
      <c r="C5" s="37">
        <v>10</v>
      </c>
      <c r="D5" s="41">
        <v>17</v>
      </c>
      <c r="E5" s="37">
        <v>24</v>
      </c>
      <c r="F5" s="37">
        <v>1</v>
      </c>
      <c r="G5" s="37">
        <v>8</v>
      </c>
      <c r="H5" s="37">
        <v>15</v>
      </c>
      <c r="I5" s="37">
        <v>22</v>
      </c>
      <c r="J5" s="37">
        <v>29</v>
      </c>
      <c r="K5" s="37">
        <v>5</v>
      </c>
      <c r="L5" s="37">
        <v>12</v>
      </c>
      <c r="M5" s="37">
        <v>19</v>
      </c>
      <c r="N5" s="37">
        <v>26</v>
      </c>
      <c r="O5" s="41">
        <v>3</v>
      </c>
      <c r="P5" s="41">
        <v>10</v>
      </c>
      <c r="Q5" s="41">
        <v>17</v>
      </c>
      <c r="R5" s="45">
        <v>24</v>
      </c>
      <c r="S5" s="41">
        <v>31</v>
      </c>
      <c r="T5" s="46">
        <v>7</v>
      </c>
      <c r="U5" s="41">
        <v>14</v>
      </c>
      <c r="V5" s="46">
        <v>21</v>
      </c>
      <c r="W5" s="41">
        <v>28</v>
      </c>
      <c r="X5" s="46">
        <v>4</v>
      </c>
      <c r="Y5" s="41">
        <v>11</v>
      </c>
      <c r="Z5" s="46">
        <v>18</v>
      </c>
      <c r="AA5" s="45">
        <v>25</v>
      </c>
      <c r="AB5" s="45">
        <v>3</v>
      </c>
      <c r="AC5" s="41">
        <v>10</v>
      </c>
      <c r="AD5" s="46">
        <v>17</v>
      </c>
      <c r="AE5" s="41">
        <v>24</v>
      </c>
      <c r="AF5" s="46">
        <v>31</v>
      </c>
      <c r="AG5" s="41">
        <v>7</v>
      </c>
      <c r="AH5" s="46">
        <v>14</v>
      </c>
      <c r="AI5" s="41">
        <v>21</v>
      </c>
      <c r="AJ5" s="46">
        <v>28</v>
      </c>
      <c r="AK5" s="45">
        <v>5</v>
      </c>
      <c r="AL5" s="45">
        <v>12</v>
      </c>
      <c r="AM5" s="41">
        <v>19</v>
      </c>
      <c r="AN5" s="46">
        <v>26</v>
      </c>
      <c r="AO5" s="41">
        <v>2</v>
      </c>
      <c r="AP5" s="46">
        <v>9</v>
      </c>
      <c r="AQ5" s="41">
        <v>16</v>
      </c>
      <c r="AR5" s="46">
        <v>23</v>
      </c>
      <c r="AS5" s="41">
        <v>30</v>
      </c>
      <c r="AT5" s="46">
        <v>7</v>
      </c>
      <c r="AU5" s="41">
        <v>14</v>
      </c>
      <c r="AV5" s="46">
        <v>21</v>
      </c>
      <c r="AW5" s="41">
        <v>28</v>
      </c>
      <c r="AX5" s="46">
        <v>4</v>
      </c>
      <c r="AY5" s="45">
        <v>11</v>
      </c>
      <c r="AZ5" s="41">
        <v>18</v>
      </c>
      <c r="BA5" s="46">
        <v>25</v>
      </c>
      <c r="BB5" s="41">
        <v>31</v>
      </c>
      <c r="BC5" s="288"/>
      <c r="BD5" s="267"/>
      <c r="BE5" s="268"/>
      <c r="BF5" s="256"/>
      <c r="BG5" s="252"/>
      <c r="BH5" s="253"/>
      <c r="BI5" s="253"/>
      <c r="BJ5" s="254"/>
      <c r="BK5" s="256"/>
      <c r="BL5" s="256"/>
      <c r="BM5" s="256"/>
    </row>
    <row r="6" spans="1:65" ht="12.75" customHeight="1">
      <c r="A6" s="27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2"/>
      <c r="AA6" s="26"/>
      <c r="AB6" s="26"/>
      <c r="AC6" s="26"/>
      <c r="AD6" s="26"/>
      <c r="AE6" s="12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48"/>
      <c r="AY6" s="7"/>
      <c r="AZ6" s="51"/>
      <c r="BA6" s="9"/>
      <c r="BB6" s="54"/>
      <c r="BC6" s="288"/>
      <c r="BD6" s="255" t="s">
        <v>6</v>
      </c>
      <c r="BE6" s="255" t="s">
        <v>7</v>
      </c>
      <c r="BF6" s="256"/>
      <c r="BG6" s="255" t="s">
        <v>218</v>
      </c>
      <c r="BH6" s="255" t="s">
        <v>218</v>
      </c>
      <c r="BI6" s="255" t="s">
        <v>104</v>
      </c>
      <c r="BJ6" s="255" t="s">
        <v>104</v>
      </c>
      <c r="BK6" s="256"/>
      <c r="BL6" s="256"/>
      <c r="BM6" s="256"/>
    </row>
    <row r="7" spans="1:65" ht="12.75">
      <c r="A7" s="27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2"/>
      <c r="AA7" s="26"/>
      <c r="AB7" s="26"/>
      <c r="AC7" s="26"/>
      <c r="AD7" s="26"/>
      <c r="AE7" s="12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49"/>
      <c r="AY7" s="18"/>
      <c r="AZ7" s="52"/>
      <c r="BA7" s="10"/>
      <c r="BB7" s="55"/>
      <c r="BC7" s="288"/>
      <c r="BD7" s="256"/>
      <c r="BE7" s="256"/>
      <c r="BF7" s="256"/>
      <c r="BG7" s="256"/>
      <c r="BH7" s="256"/>
      <c r="BI7" s="256"/>
      <c r="BJ7" s="256"/>
      <c r="BK7" s="256"/>
      <c r="BL7" s="256"/>
      <c r="BM7" s="256"/>
    </row>
    <row r="8" spans="1:65" ht="12.75">
      <c r="A8" s="27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2"/>
      <c r="AA8" s="26"/>
      <c r="AB8" s="26"/>
      <c r="AC8" s="26"/>
      <c r="AD8" s="26"/>
      <c r="AE8" s="12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49"/>
      <c r="AY8" s="18"/>
      <c r="AZ8" s="52"/>
      <c r="BA8" s="10"/>
      <c r="BB8" s="55"/>
      <c r="BC8" s="288"/>
      <c r="BD8" s="256"/>
      <c r="BE8" s="256"/>
      <c r="BF8" s="256"/>
      <c r="BG8" s="256"/>
      <c r="BH8" s="256"/>
      <c r="BI8" s="256"/>
      <c r="BJ8" s="256"/>
      <c r="BK8" s="256"/>
      <c r="BL8" s="256"/>
      <c r="BM8" s="256"/>
    </row>
    <row r="9" spans="1:65" ht="12.75">
      <c r="A9" s="27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2"/>
      <c r="AA9" s="26"/>
      <c r="AB9" s="26"/>
      <c r="AC9" s="26"/>
      <c r="AD9" s="26"/>
      <c r="AE9" s="12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49"/>
      <c r="AY9" s="18"/>
      <c r="AZ9" s="52"/>
      <c r="BA9" s="10"/>
      <c r="BB9" s="55"/>
      <c r="BC9" s="288"/>
      <c r="BD9" s="256"/>
      <c r="BE9" s="256"/>
      <c r="BF9" s="256"/>
      <c r="BG9" s="256"/>
      <c r="BH9" s="256"/>
      <c r="BI9" s="256"/>
      <c r="BJ9" s="256"/>
      <c r="BK9" s="256"/>
      <c r="BL9" s="256"/>
      <c r="BM9" s="256"/>
    </row>
    <row r="10" spans="1:65" ht="12.75">
      <c r="A10" s="27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2"/>
      <c r="AA10" s="26"/>
      <c r="AB10" s="26"/>
      <c r="AC10" s="26"/>
      <c r="AD10" s="26"/>
      <c r="AE10" s="12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49"/>
      <c r="AY10" s="18"/>
      <c r="AZ10" s="52"/>
      <c r="BA10" s="10"/>
      <c r="BB10" s="55"/>
      <c r="BC10" s="288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</row>
    <row r="11" spans="1:65" ht="12.75">
      <c r="A11" s="27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2"/>
      <c r="AA11" s="26"/>
      <c r="AB11" s="26"/>
      <c r="AC11" s="26"/>
      <c r="AD11" s="26"/>
      <c r="AE11" s="12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49"/>
      <c r="AY11" s="18"/>
      <c r="AZ11" s="52"/>
      <c r="BA11" s="10"/>
      <c r="BB11" s="55"/>
      <c r="BC11" s="288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</row>
    <row r="12" spans="1:65" ht="12.75">
      <c r="A12" s="27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2"/>
      <c r="AA12" s="26"/>
      <c r="AB12" s="26"/>
      <c r="AC12" s="26"/>
      <c r="AD12" s="26"/>
      <c r="AE12" s="12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49"/>
      <c r="AY12" s="18"/>
      <c r="AZ12" s="52"/>
      <c r="BA12" s="10"/>
      <c r="BB12" s="55"/>
      <c r="BC12" s="288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</row>
    <row r="13" spans="1:65" ht="12.75">
      <c r="A13" s="27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2"/>
      <c r="AA13" s="26"/>
      <c r="AB13" s="26"/>
      <c r="AC13" s="26"/>
      <c r="AD13" s="26"/>
      <c r="AE13" s="12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49"/>
      <c r="AY13" s="18"/>
      <c r="AZ13" s="52"/>
      <c r="BA13" s="10"/>
      <c r="BB13" s="55"/>
      <c r="BC13" s="288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</row>
    <row r="14" spans="1:65" ht="12.75">
      <c r="A14" s="27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2"/>
      <c r="AA14" s="26"/>
      <c r="AB14" s="26"/>
      <c r="AC14" s="26"/>
      <c r="AD14" s="26"/>
      <c r="AE14" s="12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49"/>
      <c r="AY14" s="18"/>
      <c r="AZ14" s="52"/>
      <c r="BA14" s="10"/>
      <c r="BB14" s="55"/>
      <c r="BC14" s="288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</row>
    <row r="15" spans="1:65" ht="13.5" thickBot="1">
      <c r="A15" s="27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3"/>
      <c r="AA15" s="27"/>
      <c r="AB15" s="27"/>
      <c r="AC15" s="27"/>
      <c r="AD15" s="27"/>
      <c r="AE15" s="1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0"/>
      <c r="AY15" s="8"/>
      <c r="AZ15" s="53"/>
      <c r="BA15" s="11"/>
      <c r="BB15" s="56"/>
      <c r="BC15" s="289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</row>
    <row r="16" spans="1:65" ht="13.5" thickBot="1">
      <c r="A16" s="42">
        <v>1</v>
      </c>
      <c r="B16" s="38"/>
      <c r="C16" s="38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 t="s">
        <v>20</v>
      </c>
      <c r="S16" s="67" t="s">
        <v>20</v>
      </c>
      <c r="T16" s="67" t="s">
        <v>9</v>
      </c>
      <c r="U16" s="67" t="s">
        <v>9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67"/>
      <c r="AQ16" s="67" t="s">
        <v>20</v>
      </c>
      <c r="AR16" s="67" t="s">
        <v>20</v>
      </c>
      <c r="AS16" s="67" t="s">
        <v>8</v>
      </c>
      <c r="AT16" s="67" t="s">
        <v>9</v>
      </c>
      <c r="AU16" s="67" t="s">
        <v>9</v>
      </c>
      <c r="AV16" s="67" t="s">
        <v>9</v>
      </c>
      <c r="AW16" s="67" t="s">
        <v>9</v>
      </c>
      <c r="AX16" s="67" t="s">
        <v>9</v>
      </c>
      <c r="AY16" s="67" t="s">
        <v>9</v>
      </c>
      <c r="AZ16" s="67" t="s">
        <v>9</v>
      </c>
      <c r="BA16" s="67" t="s">
        <v>9</v>
      </c>
      <c r="BB16" s="67" t="s">
        <v>9</v>
      </c>
      <c r="BC16" s="57">
        <v>1</v>
      </c>
      <c r="BD16" s="37">
        <v>37</v>
      </c>
      <c r="BE16" s="59">
        <v>1332</v>
      </c>
      <c r="BF16" s="38">
        <v>1</v>
      </c>
      <c r="BG16" s="60">
        <v>96</v>
      </c>
      <c r="BH16" s="110">
        <v>3</v>
      </c>
      <c r="BI16" s="61">
        <v>0</v>
      </c>
      <c r="BJ16" s="110">
        <v>0</v>
      </c>
      <c r="BK16" s="111"/>
      <c r="BL16" s="112">
        <v>11</v>
      </c>
      <c r="BM16" s="113">
        <f>SUM(BD16,BF16,BH16,BJ16,BK16,BL16)</f>
        <v>52</v>
      </c>
    </row>
    <row r="17" spans="1:65" ht="13.5" customHeight="1" thickBot="1">
      <c r="A17" s="42">
        <v>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 t="s">
        <v>20</v>
      </c>
      <c r="P17" s="67" t="s">
        <v>20</v>
      </c>
      <c r="Q17" s="67" t="s">
        <v>20</v>
      </c>
      <c r="R17" s="67" t="s">
        <v>26</v>
      </c>
      <c r="S17" s="67" t="s">
        <v>26</v>
      </c>
      <c r="T17" s="67" t="s">
        <v>9</v>
      </c>
      <c r="U17" s="67" t="s">
        <v>9</v>
      </c>
      <c r="V17" s="17"/>
      <c r="W17" s="214"/>
      <c r="X17" s="214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 t="s">
        <v>20</v>
      </c>
      <c r="AL17" s="67" t="s">
        <v>20</v>
      </c>
      <c r="AM17" s="67" t="s">
        <v>20</v>
      </c>
      <c r="AN17" s="67" t="s">
        <v>26</v>
      </c>
      <c r="AO17" s="67" t="s">
        <v>26</v>
      </c>
      <c r="AP17" s="67" t="s">
        <v>26</v>
      </c>
      <c r="AQ17" s="67" t="s">
        <v>26</v>
      </c>
      <c r="AR17" s="67" t="s">
        <v>8</v>
      </c>
      <c r="AS17" s="67" t="s">
        <v>8</v>
      </c>
      <c r="AT17" s="67" t="s">
        <v>9</v>
      </c>
      <c r="AU17" s="67" t="s">
        <v>9</v>
      </c>
      <c r="AV17" s="67" t="s">
        <v>9</v>
      </c>
      <c r="AW17" s="67" t="s">
        <v>9</v>
      </c>
      <c r="AX17" s="67" t="s">
        <v>9</v>
      </c>
      <c r="AY17" s="67" t="s">
        <v>9</v>
      </c>
      <c r="AZ17" s="67" t="s">
        <v>9</v>
      </c>
      <c r="BA17" s="67" t="s">
        <v>9</v>
      </c>
      <c r="BB17" s="67" t="s">
        <v>9</v>
      </c>
      <c r="BC17" s="57">
        <v>2</v>
      </c>
      <c r="BD17" s="38">
        <v>27</v>
      </c>
      <c r="BE17" s="60">
        <v>972</v>
      </c>
      <c r="BF17" s="38">
        <v>2</v>
      </c>
      <c r="BG17" s="60">
        <v>216</v>
      </c>
      <c r="BH17" s="37">
        <v>6</v>
      </c>
      <c r="BI17" s="61">
        <v>216</v>
      </c>
      <c r="BJ17" s="37">
        <v>6</v>
      </c>
      <c r="BK17" s="111"/>
      <c r="BL17" s="112">
        <v>11</v>
      </c>
      <c r="BM17" s="113">
        <f>SUM(BD17,BF17,BH17,BJ17,BK17,BL17)</f>
        <v>52</v>
      </c>
    </row>
    <row r="18" spans="1:65" ht="13.5" customHeight="1" thickBot="1">
      <c r="A18" s="42">
        <v>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 t="s">
        <v>20</v>
      </c>
      <c r="M18" s="67" t="s">
        <v>20</v>
      </c>
      <c r="N18" s="67" t="s">
        <v>20</v>
      </c>
      <c r="O18" s="67" t="s">
        <v>20</v>
      </c>
      <c r="P18" s="67" t="s">
        <v>26</v>
      </c>
      <c r="Q18" s="67" t="s">
        <v>26</v>
      </c>
      <c r="R18" s="67" t="s">
        <v>26</v>
      </c>
      <c r="S18" s="67" t="s">
        <v>26</v>
      </c>
      <c r="T18" s="67" t="s">
        <v>9</v>
      </c>
      <c r="U18" s="213" t="s">
        <v>9</v>
      </c>
      <c r="V18" s="215"/>
      <c r="W18" s="201"/>
      <c r="X18" s="216"/>
      <c r="Y18" s="14"/>
      <c r="Z18" s="67" t="s">
        <v>20</v>
      </c>
      <c r="AA18" s="67" t="s">
        <v>20</v>
      </c>
      <c r="AB18" s="67" t="s">
        <v>20</v>
      </c>
      <c r="AC18" s="67" t="s">
        <v>20</v>
      </c>
      <c r="AD18" s="67" t="s">
        <v>20</v>
      </c>
      <c r="AE18" s="67" t="s">
        <v>26</v>
      </c>
      <c r="AF18" s="67" t="s">
        <v>26</v>
      </c>
      <c r="AG18" s="67" t="s">
        <v>26</v>
      </c>
      <c r="AH18" s="67" t="s">
        <v>26</v>
      </c>
      <c r="AI18" s="67" t="s">
        <v>26</v>
      </c>
      <c r="AJ18" s="67" t="s">
        <v>26</v>
      </c>
      <c r="AK18" s="67" t="s">
        <v>26</v>
      </c>
      <c r="AL18" s="67" t="s">
        <v>26</v>
      </c>
      <c r="AM18" s="67" t="s">
        <v>26</v>
      </c>
      <c r="AN18" s="67" t="s">
        <v>26</v>
      </c>
      <c r="AO18" s="67" t="s">
        <v>26</v>
      </c>
      <c r="AP18" s="67" t="s">
        <v>8</v>
      </c>
      <c r="AQ18" s="67" t="s">
        <v>30</v>
      </c>
      <c r="AR18" s="67" t="s">
        <v>30</v>
      </c>
      <c r="AS18" s="67" t="s">
        <v>30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57">
        <v>3</v>
      </c>
      <c r="BD18" s="38">
        <v>13</v>
      </c>
      <c r="BE18" s="60">
        <v>468</v>
      </c>
      <c r="BF18" s="38">
        <v>1</v>
      </c>
      <c r="BG18" s="60">
        <v>336</v>
      </c>
      <c r="BH18" s="37">
        <v>9</v>
      </c>
      <c r="BI18" s="61">
        <v>540</v>
      </c>
      <c r="BJ18" s="37">
        <v>15</v>
      </c>
      <c r="BK18" s="224">
        <v>3</v>
      </c>
      <c r="BL18" s="112">
        <v>2</v>
      </c>
      <c r="BM18" s="113">
        <f>SUM(BD18,BF18,BH18,BJ18,BK18,BL18)</f>
        <v>43</v>
      </c>
    </row>
    <row r="19" spans="1:65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7"/>
      <c r="AV19" s="264" t="s">
        <v>10</v>
      </c>
      <c r="AW19" s="265"/>
      <c r="AX19" s="265"/>
      <c r="AY19" s="265"/>
      <c r="AZ19" s="265"/>
      <c r="BA19" s="265"/>
      <c r="BB19" s="265"/>
      <c r="BC19" s="266"/>
      <c r="BD19" s="60">
        <f>SUM(BD16:BD18)</f>
        <v>77</v>
      </c>
      <c r="BE19" s="60">
        <f>SUM(BE16:BE18)</f>
        <v>2772</v>
      </c>
      <c r="BF19" s="60">
        <f aca="true" t="shared" si="0" ref="BF19:BL19">SUM(BF16:BF18)</f>
        <v>4</v>
      </c>
      <c r="BG19" s="60">
        <f t="shared" si="0"/>
        <v>648</v>
      </c>
      <c r="BH19" s="60">
        <f t="shared" si="0"/>
        <v>18</v>
      </c>
      <c r="BI19" s="60">
        <f t="shared" si="0"/>
        <v>756</v>
      </c>
      <c r="BJ19" s="60">
        <f t="shared" si="0"/>
        <v>21</v>
      </c>
      <c r="BK19" s="60">
        <f t="shared" si="0"/>
        <v>3</v>
      </c>
      <c r="BL19" s="60">
        <f t="shared" si="0"/>
        <v>24</v>
      </c>
      <c r="BM19" s="113">
        <f>SUM(BM16:BM18)</f>
        <v>147</v>
      </c>
    </row>
    <row r="20" ht="12.75">
      <c r="A20" s="19" t="s">
        <v>11</v>
      </c>
    </row>
    <row r="21" spans="1:4" ht="12.75">
      <c r="A21" s="62" t="s">
        <v>12</v>
      </c>
      <c r="B21" s="63"/>
      <c r="C21" s="63"/>
      <c r="D21" s="63"/>
    </row>
    <row r="22" spans="1:23" ht="12.75">
      <c r="A22" s="20" t="s">
        <v>13</v>
      </c>
      <c r="D22" s="64"/>
      <c r="E22" s="64"/>
      <c r="F22" s="64"/>
      <c r="G22" s="68"/>
      <c r="H22" s="73" t="s">
        <v>14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6:23" ht="12.75">
      <c r="F23" s="65"/>
      <c r="G23" s="68"/>
      <c r="H23" s="74" t="s">
        <v>109</v>
      </c>
      <c r="I23" s="68"/>
      <c r="J23" s="68"/>
      <c r="K23" s="68"/>
      <c r="L23" s="68"/>
      <c r="M23" s="68"/>
      <c r="N23" s="68"/>
      <c r="O23" s="68"/>
      <c r="P23" s="74" t="s">
        <v>108</v>
      </c>
      <c r="Q23" s="68"/>
      <c r="R23" s="68"/>
      <c r="S23" s="68"/>
      <c r="T23" s="68"/>
      <c r="U23" s="68"/>
      <c r="V23" s="68"/>
      <c r="W23" s="68"/>
    </row>
    <row r="24" spans="1:8" ht="13.5" thickBot="1">
      <c r="A24" s="21"/>
      <c r="B24" s="23"/>
      <c r="C24" s="23"/>
      <c r="D24" s="23"/>
      <c r="E24" s="23"/>
      <c r="F24" s="23"/>
      <c r="G24" s="21"/>
      <c r="H24" s="23"/>
    </row>
    <row r="25" spans="4:32" ht="13.5" thickBot="1">
      <c r="D25" s="66"/>
      <c r="E25" s="64"/>
      <c r="F25" s="64"/>
      <c r="G25" s="64"/>
      <c r="H25" s="67" t="s">
        <v>16</v>
      </c>
      <c r="I25" s="63"/>
      <c r="J25" s="63"/>
      <c r="K25" s="63"/>
      <c r="L25" s="67" t="s">
        <v>20</v>
      </c>
      <c r="M25" s="63"/>
      <c r="N25" s="63"/>
      <c r="O25" s="63"/>
      <c r="P25" s="67" t="s">
        <v>24</v>
      </c>
      <c r="Q25" s="63"/>
      <c r="R25" s="63"/>
      <c r="S25" s="63"/>
      <c r="T25" s="67" t="s">
        <v>26</v>
      </c>
      <c r="U25" s="63"/>
      <c r="V25" s="63"/>
      <c r="W25" s="63"/>
      <c r="X25" s="67" t="s">
        <v>8</v>
      </c>
      <c r="Y25" s="63"/>
      <c r="Z25" s="63"/>
      <c r="AA25" s="63"/>
      <c r="AB25" s="67" t="s">
        <v>9</v>
      </c>
      <c r="AC25" s="63"/>
      <c r="AD25" s="63"/>
      <c r="AE25" s="63"/>
      <c r="AF25" s="67" t="s">
        <v>30</v>
      </c>
    </row>
    <row r="26" spans="4:32" ht="12.75">
      <c r="D26" s="22"/>
      <c r="H26" s="22"/>
      <c r="L26" s="22"/>
      <c r="P26" s="22"/>
      <c r="T26" s="22"/>
      <c r="X26" s="22"/>
      <c r="AB26" s="22"/>
      <c r="AF26" s="22"/>
    </row>
    <row r="27" spans="3:36" ht="12.75">
      <c r="C27" s="65"/>
      <c r="D27" s="284" t="s">
        <v>15</v>
      </c>
      <c r="E27" s="285"/>
      <c r="F27" s="285"/>
      <c r="G27" s="70"/>
      <c r="H27" s="69" t="s">
        <v>17</v>
      </c>
      <c r="I27" s="70"/>
      <c r="J27" s="70"/>
      <c r="K27" s="70"/>
      <c r="L27" s="69" t="s">
        <v>21</v>
      </c>
      <c r="M27" s="70"/>
      <c r="N27" s="70"/>
      <c r="O27" s="70"/>
      <c r="P27" s="69" t="s">
        <v>25</v>
      </c>
      <c r="Q27" s="70"/>
      <c r="R27" s="70"/>
      <c r="S27" s="70"/>
      <c r="T27" s="69" t="s">
        <v>21</v>
      </c>
      <c r="U27" s="70"/>
      <c r="V27" s="70"/>
      <c r="W27" s="70"/>
      <c r="X27" s="69" t="s">
        <v>27</v>
      </c>
      <c r="Y27" s="70"/>
      <c r="Z27" s="70"/>
      <c r="AA27" s="70"/>
      <c r="AB27" s="69" t="s">
        <v>29</v>
      </c>
      <c r="AC27" s="70"/>
      <c r="AD27" s="70"/>
      <c r="AE27" s="70"/>
      <c r="AF27" s="69" t="s">
        <v>31</v>
      </c>
      <c r="AG27" s="70"/>
      <c r="AH27" s="70"/>
      <c r="AI27" s="70"/>
      <c r="AJ27" s="70"/>
    </row>
    <row r="28" spans="3:36" ht="12.75">
      <c r="C28" s="64"/>
      <c r="D28" s="285"/>
      <c r="E28" s="285"/>
      <c r="F28" s="285"/>
      <c r="G28" s="70"/>
      <c r="H28" s="69" t="s">
        <v>18</v>
      </c>
      <c r="I28" s="70"/>
      <c r="J28" s="70"/>
      <c r="K28" s="70"/>
      <c r="L28" s="69" t="s">
        <v>22</v>
      </c>
      <c r="M28" s="70"/>
      <c r="N28" s="70"/>
      <c r="O28" s="70"/>
      <c r="P28" s="69" t="s">
        <v>18</v>
      </c>
      <c r="Q28" s="70"/>
      <c r="R28" s="70"/>
      <c r="S28" s="70"/>
      <c r="T28" s="69" t="s">
        <v>22</v>
      </c>
      <c r="U28" s="70"/>
      <c r="V28" s="70"/>
      <c r="W28" s="70"/>
      <c r="X28" s="69" t="s">
        <v>28</v>
      </c>
      <c r="Y28" s="70"/>
      <c r="Z28" s="70"/>
      <c r="AA28" s="70"/>
      <c r="AB28" s="71"/>
      <c r="AC28" s="70"/>
      <c r="AD28" s="70"/>
      <c r="AE28" s="70"/>
      <c r="AF28" s="69" t="s">
        <v>32</v>
      </c>
      <c r="AG28" s="70"/>
      <c r="AH28" s="70"/>
      <c r="AI28" s="70"/>
      <c r="AJ28" s="70"/>
    </row>
    <row r="29" spans="3:36" ht="12.75">
      <c r="C29" s="64"/>
      <c r="D29" s="286"/>
      <c r="E29" s="286"/>
      <c r="F29" s="286"/>
      <c r="G29" s="70"/>
      <c r="H29" s="69" t="s">
        <v>19</v>
      </c>
      <c r="I29" s="70"/>
      <c r="J29" s="70"/>
      <c r="K29" s="70"/>
      <c r="L29" s="69" t="s">
        <v>23</v>
      </c>
      <c r="M29" s="70"/>
      <c r="N29" s="70"/>
      <c r="O29" s="70"/>
      <c r="P29" s="69" t="s">
        <v>19</v>
      </c>
      <c r="Q29" s="70"/>
      <c r="R29" s="70"/>
      <c r="S29" s="70"/>
      <c r="T29" s="69" t="s">
        <v>23</v>
      </c>
      <c r="U29" s="70"/>
      <c r="V29" s="70"/>
      <c r="W29" s="70"/>
      <c r="X29" s="71"/>
      <c r="Y29" s="70"/>
      <c r="Z29" s="70"/>
      <c r="AA29" s="70"/>
      <c r="AB29" s="71"/>
      <c r="AC29" s="70"/>
      <c r="AD29" s="70"/>
      <c r="AE29" s="70"/>
      <c r="AF29" s="69" t="s">
        <v>28</v>
      </c>
      <c r="AG29" s="70"/>
      <c r="AH29" s="70"/>
      <c r="AI29" s="70"/>
      <c r="AJ29" s="70"/>
    </row>
    <row r="30" spans="1:36" ht="12.75">
      <c r="A30" s="6"/>
      <c r="C30" s="64"/>
      <c r="D30" s="72"/>
      <c r="E30" s="70"/>
      <c r="F30" s="70"/>
      <c r="G30" s="70"/>
      <c r="H30" s="72"/>
      <c r="I30" s="70"/>
      <c r="J30" s="70"/>
      <c r="K30" s="70"/>
      <c r="L30" s="72"/>
      <c r="M30" s="70"/>
      <c r="N30" s="70"/>
      <c r="O30" s="70"/>
      <c r="P30" s="72"/>
      <c r="Q30" s="70"/>
      <c r="R30" s="70"/>
      <c r="S30" s="70"/>
      <c r="T30" s="72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ht="12.75">
      <c r="D31" s="58"/>
    </row>
    <row r="32" ht="12.75">
      <c r="D32" s="58"/>
    </row>
    <row r="33" ht="12.75">
      <c r="D33" s="58"/>
    </row>
  </sheetData>
  <sheetProtection/>
  <mergeCells count="28">
    <mergeCell ref="BM2:BM15"/>
    <mergeCell ref="D27:F29"/>
    <mergeCell ref="BC2:BC15"/>
    <mergeCell ref="X2:AB3"/>
    <mergeCell ref="AC2:AF3"/>
    <mergeCell ref="AG2:AJ3"/>
    <mergeCell ref="AK2:AO3"/>
    <mergeCell ref="AP2:AS3"/>
    <mergeCell ref="BG6:BG15"/>
    <mergeCell ref="BH6:BH15"/>
    <mergeCell ref="T2:W3"/>
    <mergeCell ref="A2:A15"/>
    <mergeCell ref="BL2:BL15"/>
    <mergeCell ref="BK2:BK15"/>
    <mergeCell ref="B2:F3"/>
    <mergeCell ref="G2:J3"/>
    <mergeCell ref="K2:O3"/>
    <mergeCell ref="BF2:BF15"/>
    <mergeCell ref="P2:S3"/>
    <mergeCell ref="AT2:AW3"/>
    <mergeCell ref="BG2:BJ5"/>
    <mergeCell ref="BI6:BI15"/>
    <mergeCell ref="BJ6:BJ15"/>
    <mergeCell ref="AX2:BB3"/>
    <mergeCell ref="AV19:BC19"/>
    <mergeCell ref="BD2:BE5"/>
    <mergeCell ref="BE6:BE15"/>
    <mergeCell ref="BD6:B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8"/>
  <sheetViews>
    <sheetView zoomScaleSheetLayoutView="100" zoomScalePageLayoutView="0" workbookViewId="0" topLeftCell="A1">
      <selection activeCell="B115" sqref="B115"/>
    </sheetView>
  </sheetViews>
  <sheetFormatPr defaultColWidth="9.140625" defaultRowHeight="12.75"/>
  <cols>
    <col min="1" max="1" width="10.140625" style="0" customWidth="1"/>
    <col min="2" max="2" width="56.140625" style="0" customWidth="1"/>
    <col min="3" max="3" width="8.421875" style="0" customWidth="1"/>
    <col min="4" max="4" width="2.8515625" style="0" customWidth="1"/>
    <col min="5" max="5" width="5.7109375" style="0" customWidth="1"/>
    <col min="6" max="6" width="5.57421875" style="0" customWidth="1"/>
    <col min="7" max="7" width="5.8515625" style="0" customWidth="1"/>
    <col min="8" max="8" width="5.28125" style="0" customWidth="1"/>
    <col min="9" max="9" width="6.7109375" style="0" customWidth="1"/>
    <col min="10" max="10" width="6.421875" style="0" customWidth="1"/>
    <col min="11" max="11" width="5.8515625" style="0" customWidth="1"/>
    <col min="12" max="12" width="8.00390625" style="0" customWidth="1"/>
    <col min="13" max="16" width="4.140625" style="0" customWidth="1"/>
  </cols>
  <sheetData>
    <row r="1" spans="1:16" ht="42" customHeight="1" thickBot="1">
      <c r="A1" s="310" t="s">
        <v>223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2.75" customHeight="1">
      <c r="A2" s="315" t="s">
        <v>33</v>
      </c>
      <c r="B2" s="318" t="s">
        <v>34</v>
      </c>
      <c r="C2" s="321" t="s">
        <v>142</v>
      </c>
      <c r="D2" s="322"/>
      <c r="E2" s="323"/>
      <c r="F2" s="321" t="s">
        <v>35</v>
      </c>
      <c r="G2" s="322"/>
      <c r="H2" s="322"/>
      <c r="I2" s="322"/>
      <c r="J2" s="323"/>
      <c r="K2" s="321" t="s">
        <v>36</v>
      </c>
      <c r="L2" s="322"/>
      <c r="M2" s="322"/>
      <c r="N2" s="322"/>
      <c r="O2" s="322"/>
      <c r="P2" s="323"/>
    </row>
    <row r="3" spans="1:16" ht="54.75" customHeight="1" thickBot="1">
      <c r="A3" s="316"/>
      <c r="B3" s="319"/>
      <c r="C3" s="324"/>
      <c r="D3" s="325"/>
      <c r="E3" s="326"/>
      <c r="F3" s="324"/>
      <c r="G3" s="325"/>
      <c r="H3" s="325"/>
      <c r="I3" s="325"/>
      <c r="J3" s="326"/>
      <c r="K3" s="324"/>
      <c r="L3" s="325"/>
      <c r="M3" s="325"/>
      <c r="N3" s="325"/>
      <c r="O3" s="325"/>
      <c r="P3" s="326"/>
    </row>
    <row r="4" spans="1:16" ht="13.5" customHeight="1" thickBot="1">
      <c r="A4" s="316"/>
      <c r="B4" s="319"/>
      <c r="C4" s="327"/>
      <c r="D4" s="328"/>
      <c r="E4" s="329"/>
      <c r="F4" s="315" t="s">
        <v>38</v>
      </c>
      <c r="G4" s="315" t="s">
        <v>39</v>
      </c>
      <c r="H4" s="345" t="s">
        <v>40</v>
      </c>
      <c r="I4" s="346"/>
      <c r="J4" s="347"/>
      <c r="K4" s="311" t="s">
        <v>43</v>
      </c>
      <c r="L4" s="312"/>
      <c r="M4" s="311" t="s">
        <v>44</v>
      </c>
      <c r="N4" s="312"/>
      <c r="O4" s="311" t="s">
        <v>45</v>
      </c>
      <c r="P4" s="312"/>
    </row>
    <row r="5" spans="1:16" ht="38.25">
      <c r="A5" s="316"/>
      <c r="B5" s="319"/>
      <c r="C5" s="330"/>
      <c r="D5" s="331"/>
      <c r="E5" s="332"/>
      <c r="F5" s="316"/>
      <c r="G5" s="316"/>
      <c r="H5" s="315" t="s">
        <v>46</v>
      </c>
      <c r="I5" s="339" t="s">
        <v>47</v>
      </c>
      <c r="J5" s="340"/>
      <c r="K5" s="75" t="s">
        <v>48</v>
      </c>
      <c r="L5" s="75" t="s">
        <v>50</v>
      </c>
      <c r="M5" s="75" t="s">
        <v>51</v>
      </c>
      <c r="N5" s="75" t="s">
        <v>52</v>
      </c>
      <c r="O5" s="75" t="s">
        <v>53</v>
      </c>
      <c r="P5" s="75" t="s">
        <v>54</v>
      </c>
    </row>
    <row r="6" spans="1:16" ht="12.75">
      <c r="A6" s="316"/>
      <c r="B6" s="319"/>
      <c r="C6" s="330"/>
      <c r="D6" s="331"/>
      <c r="E6" s="332"/>
      <c r="F6" s="316"/>
      <c r="G6" s="316"/>
      <c r="H6" s="316"/>
      <c r="I6" s="341"/>
      <c r="J6" s="342"/>
      <c r="K6" s="75">
        <v>17</v>
      </c>
      <c r="L6" s="75">
        <v>23</v>
      </c>
      <c r="M6" s="75">
        <v>17</v>
      </c>
      <c r="N6" s="75">
        <v>20</v>
      </c>
      <c r="O6" s="75">
        <v>17</v>
      </c>
      <c r="P6" s="75">
        <v>21</v>
      </c>
    </row>
    <row r="7" spans="1:16" ht="26.25" thickBot="1">
      <c r="A7" s="316"/>
      <c r="B7" s="319"/>
      <c r="C7" s="330"/>
      <c r="D7" s="331"/>
      <c r="E7" s="332"/>
      <c r="F7" s="316"/>
      <c r="G7" s="316"/>
      <c r="H7" s="316"/>
      <c r="I7" s="343"/>
      <c r="J7" s="344"/>
      <c r="K7" s="75" t="s">
        <v>49</v>
      </c>
      <c r="L7" s="75" t="s">
        <v>49</v>
      </c>
      <c r="M7" s="75" t="s">
        <v>49</v>
      </c>
      <c r="N7" s="75" t="s">
        <v>49</v>
      </c>
      <c r="O7" s="75" t="s">
        <v>49</v>
      </c>
      <c r="P7" s="75" t="s">
        <v>49</v>
      </c>
    </row>
    <row r="8" spans="1:16" ht="96.75" customHeight="1" thickBot="1">
      <c r="A8" s="317"/>
      <c r="B8" s="320"/>
      <c r="C8" s="333"/>
      <c r="D8" s="334"/>
      <c r="E8" s="335"/>
      <c r="F8" s="317"/>
      <c r="G8" s="317"/>
      <c r="H8" s="317"/>
      <c r="I8" s="76" t="s">
        <v>55</v>
      </c>
      <c r="J8" s="76" t="s">
        <v>56</v>
      </c>
      <c r="K8" s="77"/>
      <c r="L8" s="77"/>
      <c r="M8" s="77"/>
      <c r="N8" s="77"/>
      <c r="O8" s="77"/>
      <c r="P8" s="77"/>
    </row>
    <row r="9" spans="1:16" ht="13.5" thickBot="1">
      <c r="A9" s="80">
        <v>1</v>
      </c>
      <c r="B9" s="78">
        <v>2</v>
      </c>
      <c r="C9" s="336">
        <v>3</v>
      </c>
      <c r="D9" s="337"/>
      <c r="E9" s="338"/>
      <c r="F9" s="78">
        <v>4</v>
      </c>
      <c r="G9" s="78">
        <v>5</v>
      </c>
      <c r="H9" s="78">
        <v>6</v>
      </c>
      <c r="I9" s="78">
        <v>7</v>
      </c>
      <c r="J9" s="78">
        <v>8</v>
      </c>
      <c r="K9" s="78">
        <v>9</v>
      </c>
      <c r="L9" s="78">
        <v>10</v>
      </c>
      <c r="M9" s="78">
        <v>11</v>
      </c>
      <c r="N9" s="78">
        <v>12</v>
      </c>
      <c r="O9" s="78">
        <v>13</v>
      </c>
      <c r="P9" s="78">
        <v>14</v>
      </c>
    </row>
    <row r="10" spans="1:17" ht="13.5" thickBot="1">
      <c r="A10" s="80" t="s">
        <v>112</v>
      </c>
      <c r="B10" s="78" t="s">
        <v>110</v>
      </c>
      <c r="C10" s="336"/>
      <c r="D10" s="337"/>
      <c r="E10" s="338"/>
      <c r="F10" s="78">
        <f>SUM(F11+F22)</f>
        <v>2484</v>
      </c>
      <c r="G10" s="78">
        <f aca="true" t="shared" si="0" ref="G10:P10">SUM(G11+G22)</f>
        <v>828</v>
      </c>
      <c r="H10" s="78">
        <f t="shared" si="0"/>
        <v>1656</v>
      </c>
      <c r="I10" s="78">
        <f t="shared" si="0"/>
        <v>1055</v>
      </c>
      <c r="J10" s="78">
        <f t="shared" si="0"/>
        <v>601</v>
      </c>
      <c r="K10" s="78">
        <f t="shared" si="0"/>
        <v>501</v>
      </c>
      <c r="L10" s="78">
        <f t="shared" si="0"/>
        <v>629</v>
      </c>
      <c r="M10" s="78">
        <f t="shared" si="0"/>
        <v>223</v>
      </c>
      <c r="N10" s="78">
        <f t="shared" si="0"/>
        <v>285</v>
      </c>
      <c r="O10" s="78">
        <f t="shared" si="0"/>
        <v>18</v>
      </c>
      <c r="P10" s="78">
        <f t="shared" si="0"/>
        <v>0</v>
      </c>
      <c r="Q10">
        <f>SUM(K10:P10)</f>
        <v>1656</v>
      </c>
    </row>
    <row r="11" spans="1:17" ht="13.5" thickBot="1">
      <c r="A11" s="163" t="s">
        <v>113</v>
      </c>
      <c r="B11" s="164" t="s">
        <v>114</v>
      </c>
      <c r="C11" s="366"/>
      <c r="D11" s="367"/>
      <c r="E11" s="368"/>
      <c r="F11" s="164">
        <f>SUM(F12:F21)</f>
        <v>1701</v>
      </c>
      <c r="G11" s="164">
        <f aca="true" t="shared" si="1" ref="G11:P11">SUM(G12:G21)</f>
        <v>568</v>
      </c>
      <c r="H11" s="164">
        <f t="shared" si="1"/>
        <v>1133</v>
      </c>
      <c r="I11" s="164">
        <f t="shared" si="1"/>
        <v>659</v>
      </c>
      <c r="J11" s="164">
        <f t="shared" si="1"/>
        <v>474</v>
      </c>
      <c r="K11" s="164">
        <f t="shared" si="1"/>
        <v>316</v>
      </c>
      <c r="L11" s="164">
        <f t="shared" si="1"/>
        <v>430</v>
      </c>
      <c r="M11" s="164">
        <f t="shared" si="1"/>
        <v>133</v>
      </c>
      <c r="N11" s="164">
        <f t="shared" si="1"/>
        <v>236</v>
      </c>
      <c r="O11" s="164">
        <f t="shared" si="1"/>
        <v>18</v>
      </c>
      <c r="P11" s="164">
        <f t="shared" si="1"/>
        <v>0</v>
      </c>
      <c r="Q11">
        <f aca="true" t="shared" si="2" ref="Q11:Q82">SUM(K11:P11)</f>
        <v>1133</v>
      </c>
    </row>
    <row r="12" spans="1:17" ht="13.5" thickBot="1">
      <c r="A12" s="86" t="s">
        <v>115</v>
      </c>
      <c r="B12" s="87" t="s">
        <v>116</v>
      </c>
      <c r="C12" s="304" t="s">
        <v>170</v>
      </c>
      <c r="D12" s="305"/>
      <c r="E12" s="306"/>
      <c r="F12" s="79">
        <f>SUM(G12,H12)</f>
        <v>117</v>
      </c>
      <c r="G12" s="79">
        <v>39</v>
      </c>
      <c r="H12" s="79">
        <v>78</v>
      </c>
      <c r="I12" s="133">
        <v>45</v>
      </c>
      <c r="J12" s="133">
        <v>33</v>
      </c>
      <c r="K12" s="79">
        <v>17</v>
      </c>
      <c r="L12" s="79">
        <v>23</v>
      </c>
      <c r="M12" s="79">
        <v>17</v>
      </c>
      <c r="N12" s="79">
        <v>21</v>
      </c>
      <c r="O12" s="78"/>
      <c r="P12" s="78"/>
      <c r="Q12">
        <f t="shared" si="2"/>
        <v>78</v>
      </c>
    </row>
    <row r="13" spans="1:17" ht="13.5" customHeight="1" thickBot="1">
      <c r="A13" s="86" t="s">
        <v>117</v>
      </c>
      <c r="B13" s="87" t="s">
        <v>118</v>
      </c>
      <c r="C13" s="304" t="s">
        <v>148</v>
      </c>
      <c r="D13" s="305"/>
      <c r="E13" s="306"/>
      <c r="F13" s="79">
        <f aca="true" t="shared" si="3" ref="F13:F24">SUM(G13,H13)</f>
        <v>293</v>
      </c>
      <c r="G13" s="79">
        <v>98</v>
      </c>
      <c r="H13" s="79">
        <v>195</v>
      </c>
      <c r="I13" s="133">
        <v>156</v>
      </c>
      <c r="J13" s="133">
        <v>39</v>
      </c>
      <c r="K13" s="79">
        <v>60</v>
      </c>
      <c r="L13" s="79">
        <v>57</v>
      </c>
      <c r="M13" s="79">
        <v>35</v>
      </c>
      <c r="N13" s="79">
        <v>43</v>
      </c>
      <c r="O13" s="78"/>
      <c r="P13" s="78"/>
      <c r="Q13">
        <f t="shared" si="2"/>
        <v>195</v>
      </c>
    </row>
    <row r="14" spans="1:17" ht="13.5" customHeight="1" thickBot="1">
      <c r="A14" s="86" t="s">
        <v>119</v>
      </c>
      <c r="B14" s="87" t="s">
        <v>120</v>
      </c>
      <c r="C14" s="304" t="s">
        <v>171</v>
      </c>
      <c r="D14" s="305"/>
      <c r="E14" s="306"/>
      <c r="F14" s="79">
        <f t="shared" si="3"/>
        <v>234</v>
      </c>
      <c r="G14" s="79">
        <v>78</v>
      </c>
      <c r="H14" s="79">
        <v>156</v>
      </c>
      <c r="I14" s="133"/>
      <c r="J14" s="133">
        <v>156</v>
      </c>
      <c r="K14" s="79">
        <v>74</v>
      </c>
      <c r="L14" s="79">
        <v>82</v>
      </c>
      <c r="M14" s="79"/>
      <c r="N14" s="79"/>
      <c r="O14" s="78"/>
      <c r="P14" s="78"/>
      <c r="Q14">
        <f t="shared" si="2"/>
        <v>156</v>
      </c>
    </row>
    <row r="15" spans="1:17" ht="13.5" customHeight="1" thickBot="1">
      <c r="A15" s="86" t="s">
        <v>121</v>
      </c>
      <c r="B15" s="87" t="s">
        <v>122</v>
      </c>
      <c r="C15" s="304" t="s">
        <v>171</v>
      </c>
      <c r="D15" s="305"/>
      <c r="E15" s="306"/>
      <c r="F15" s="79">
        <f t="shared" si="3"/>
        <v>176</v>
      </c>
      <c r="G15" s="79">
        <v>59</v>
      </c>
      <c r="H15" s="79">
        <v>117</v>
      </c>
      <c r="I15" s="133">
        <v>103</v>
      </c>
      <c r="J15" s="133">
        <v>14</v>
      </c>
      <c r="K15" s="79">
        <v>51</v>
      </c>
      <c r="L15" s="79">
        <v>66</v>
      </c>
      <c r="M15" s="79"/>
      <c r="N15" s="79"/>
      <c r="O15" s="78"/>
      <c r="P15" s="78"/>
      <c r="Q15">
        <f t="shared" si="2"/>
        <v>117</v>
      </c>
    </row>
    <row r="16" spans="1:17" ht="13.5" customHeight="1" thickBot="1">
      <c r="A16" s="86" t="s">
        <v>123</v>
      </c>
      <c r="B16" s="87" t="s">
        <v>157</v>
      </c>
      <c r="C16" s="304" t="s">
        <v>148</v>
      </c>
      <c r="D16" s="305"/>
      <c r="E16" s="306"/>
      <c r="F16" s="79">
        <f t="shared" si="3"/>
        <v>234</v>
      </c>
      <c r="G16" s="79">
        <v>78</v>
      </c>
      <c r="H16" s="79">
        <v>156</v>
      </c>
      <c r="I16" s="133">
        <v>150</v>
      </c>
      <c r="J16" s="133">
        <v>6</v>
      </c>
      <c r="K16" s="79"/>
      <c r="L16" s="79">
        <v>88</v>
      </c>
      <c r="M16" s="79">
        <v>33</v>
      </c>
      <c r="N16" s="79">
        <v>35</v>
      </c>
      <c r="O16" s="78"/>
      <c r="P16" s="78"/>
      <c r="Q16">
        <f t="shared" si="2"/>
        <v>156</v>
      </c>
    </row>
    <row r="17" spans="1:17" ht="13.5" thickBot="1">
      <c r="A17" s="86" t="s">
        <v>124</v>
      </c>
      <c r="B17" s="87" t="s">
        <v>127</v>
      </c>
      <c r="C17" s="304" t="s">
        <v>149</v>
      </c>
      <c r="D17" s="305"/>
      <c r="E17" s="306"/>
      <c r="F17" s="79">
        <f t="shared" si="3"/>
        <v>117</v>
      </c>
      <c r="G17" s="79">
        <v>39</v>
      </c>
      <c r="H17" s="79">
        <v>78</v>
      </c>
      <c r="I17" s="133">
        <v>66</v>
      </c>
      <c r="J17" s="133">
        <v>12</v>
      </c>
      <c r="K17" s="79">
        <v>43</v>
      </c>
      <c r="L17" s="79">
        <v>35</v>
      </c>
      <c r="M17" s="79"/>
      <c r="N17" s="79"/>
      <c r="O17" s="78"/>
      <c r="P17" s="78"/>
      <c r="Q17">
        <f t="shared" si="2"/>
        <v>78</v>
      </c>
    </row>
    <row r="18" spans="1:17" ht="13.5" customHeight="1" thickBot="1">
      <c r="A18" s="86" t="s">
        <v>126</v>
      </c>
      <c r="B18" s="87" t="s">
        <v>128</v>
      </c>
      <c r="C18" s="304" t="s">
        <v>178</v>
      </c>
      <c r="D18" s="305"/>
      <c r="E18" s="306"/>
      <c r="F18" s="79">
        <f t="shared" si="3"/>
        <v>117</v>
      </c>
      <c r="G18" s="79">
        <v>39</v>
      </c>
      <c r="H18" s="79">
        <v>78</v>
      </c>
      <c r="I18" s="133">
        <v>54</v>
      </c>
      <c r="J18" s="133">
        <v>24</v>
      </c>
      <c r="K18" s="79"/>
      <c r="L18" s="79"/>
      <c r="M18" s="79"/>
      <c r="N18" s="79">
        <v>60</v>
      </c>
      <c r="O18" s="79">
        <v>18</v>
      </c>
      <c r="P18" s="78"/>
      <c r="Q18">
        <f t="shared" si="2"/>
        <v>78</v>
      </c>
    </row>
    <row r="19" spans="1:17" ht="13.5" customHeight="1" thickBot="1">
      <c r="A19" s="86" t="s">
        <v>173</v>
      </c>
      <c r="B19" s="87" t="s">
        <v>72</v>
      </c>
      <c r="C19" s="304" t="s">
        <v>222</v>
      </c>
      <c r="D19" s="305"/>
      <c r="E19" s="306"/>
      <c r="F19" s="79">
        <f t="shared" si="3"/>
        <v>257</v>
      </c>
      <c r="G19" s="79">
        <v>86</v>
      </c>
      <c r="H19" s="79">
        <v>171</v>
      </c>
      <c r="I19" s="133">
        <v>8</v>
      </c>
      <c r="J19" s="133">
        <v>163</v>
      </c>
      <c r="K19" s="79">
        <v>37</v>
      </c>
      <c r="L19" s="79">
        <v>43</v>
      </c>
      <c r="M19" s="79">
        <v>48</v>
      </c>
      <c r="N19" s="79">
        <v>43</v>
      </c>
      <c r="O19" s="78"/>
      <c r="P19" s="78"/>
      <c r="Q19">
        <f t="shared" si="2"/>
        <v>171</v>
      </c>
    </row>
    <row r="20" spans="1:17" ht="13.5" customHeight="1" thickBot="1">
      <c r="A20" s="86" t="s">
        <v>174</v>
      </c>
      <c r="B20" s="87" t="s">
        <v>151</v>
      </c>
      <c r="C20" s="304" t="s">
        <v>149</v>
      </c>
      <c r="D20" s="305"/>
      <c r="E20" s="306"/>
      <c r="F20" s="79">
        <f t="shared" si="3"/>
        <v>105</v>
      </c>
      <c r="G20" s="79">
        <v>35</v>
      </c>
      <c r="H20" s="79">
        <v>70</v>
      </c>
      <c r="I20" s="133">
        <v>48</v>
      </c>
      <c r="J20" s="133">
        <v>22</v>
      </c>
      <c r="K20" s="79">
        <v>34</v>
      </c>
      <c r="L20" s="79">
        <v>36</v>
      </c>
      <c r="M20" s="79"/>
      <c r="N20" s="79"/>
      <c r="O20" s="78"/>
      <c r="P20" s="78"/>
      <c r="Q20">
        <f t="shared" si="2"/>
        <v>70</v>
      </c>
    </row>
    <row r="21" spans="1:16" ht="13.5" customHeight="1" thickBot="1">
      <c r="A21" s="86" t="s">
        <v>236</v>
      </c>
      <c r="B21" s="87" t="s">
        <v>237</v>
      </c>
      <c r="C21" s="369" t="s">
        <v>238</v>
      </c>
      <c r="D21" s="370"/>
      <c r="E21" s="371"/>
      <c r="F21" s="241">
        <v>51</v>
      </c>
      <c r="G21" s="242">
        <v>17</v>
      </c>
      <c r="H21" s="241">
        <v>34</v>
      </c>
      <c r="I21" s="241">
        <v>29</v>
      </c>
      <c r="J21" s="241">
        <v>5</v>
      </c>
      <c r="K21" s="242"/>
      <c r="L21" s="241"/>
      <c r="M21" s="242"/>
      <c r="N21" s="241">
        <v>34</v>
      </c>
      <c r="O21" s="78"/>
      <c r="P21" s="78"/>
    </row>
    <row r="22" spans="1:17" ht="13.5" thickBot="1">
      <c r="A22" s="163" t="s">
        <v>129</v>
      </c>
      <c r="B22" s="164" t="s">
        <v>130</v>
      </c>
      <c r="C22" s="366"/>
      <c r="D22" s="367"/>
      <c r="E22" s="368"/>
      <c r="F22" s="164">
        <f>SUM(F23:F25)</f>
        <v>783</v>
      </c>
      <c r="G22" s="164">
        <f aca="true" t="shared" si="4" ref="G22:P22">SUM(G23:G25)</f>
        <v>260</v>
      </c>
      <c r="H22" s="164">
        <f t="shared" si="4"/>
        <v>523</v>
      </c>
      <c r="I22" s="164">
        <f t="shared" si="4"/>
        <v>396</v>
      </c>
      <c r="J22" s="164">
        <f t="shared" si="4"/>
        <v>127</v>
      </c>
      <c r="K22" s="164">
        <f t="shared" si="4"/>
        <v>185</v>
      </c>
      <c r="L22" s="164">
        <f t="shared" si="4"/>
        <v>199</v>
      </c>
      <c r="M22" s="164">
        <f t="shared" si="4"/>
        <v>90</v>
      </c>
      <c r="N22" s="164">
        <f t="shared" si="4"/>
        <v>49</v>
      </c>
      <c r="O22" s="164">
        <f t="shared" si="4"/>
        <v>0</v>
      </c>
      <c r="P22" s="164">
        <f t="shared" si="4"/>
        <v>0</v>
      </c>
      <c r="Q22">
        <f t="shared" si="2"/>
        <v>523</v>
      </c>
    </row>
    <row r="23" spans="1:17" ht="13.5" thickBot="1">
      <c r="A23" s="86" t="s">
        <v>175</v>
      </c>
      <c r="B23" s="87" t="s">
        <v>131</v>
      </c>
      <c r="C23" s="304" t="s">
        <v>150</v>
      </c>
      <c r="D23" s="305"/>
      <c r="E23" s="306"/>
      <c r="F23" s="79">
        <f t="shared" si="3"/>
        <v>441</v>
      </c>
      <c r="G23" s="79">
        <v>146</v>
      </c>
      <c r="H23" s="79">
        <v>295</v>
      </c>
      <c r="I23" s="133">
        <v>213</v>
      </c>
      <c r="J23" s="133">
        <v>82</v>
      </c>
      <c r="K23" s="79">
        <v>90</v>
      </c>
      <c r="L23" s="79">
        <v>107</v>
      </c>
      <c r="M23" s="79">
        <v>49</v>
      </c>
      <c r="N23" s="79">
        <v>49</v>
      </c>
      <c r="O23" s="78"/>
      <c r="P23" s="78"/>
      <c r="Q23">
        <f t="shared" si="2"/>
        <v>295</v>
      </c>
    </row>
    <row r="24" spans="1:17" ht="13.5" customHeight="1" thickBot="1">
      <c r="A24" s="86" t="s">
        <v>176</v>
      </c>
      <c r="B24" s="87" t="s">
        <v>132</v>
      </c>
      <c r="C24" s="304" t="s">
        <v>149</v>
      </c>
      <c r="D24" s="305"/>
      <c r="E24" s="306"/>
      <c r="F24" s="79">
        <f t="shared" si="3"/>
        <v>135</v>
      </c>
      <c r="G24" s="79">
        <v>45</v>
      </c>
      <c r="H24" s="79">
        <v>90</v>
      </c>
      <c r="I24" s="133">
        <v>71</v>
      </c>
      <c r="J24" s="133">
        <v>19</v>
      </c>
      <c r="K24" s="79">
        <v>49</v>
      </c>
      <c r="L24" s="79">
        <v>41</v>
      </c>
      <c r="M24" s="79"/>
      <c r="N24" s="79"/>
      <c r="O24" s="78"/>
      <c r="P24" s="78"/>
      <c r="Q24">
        <f t="shared" si="2"/>
        <v>90</v>
      </c>
    </row>
    <row r="25" spans="1:17" ht="13.5" customHeight="1" thickBot="1">
      <c r="A25" s="86" t="s">
        <v>177</v>
      </c>
      <c r="B25" s="87" t="s">
        <v>125</v>
      </c>
      <c r="C25" s="304" t="s">
        <v>170</v>
      </c>
      <c r="D25" s="305"/>
      <c r="E25" s="306"/>
      <c r="F25" s="79">
        <v>207</v>
      </c>
      <c r="G25" s="79">
        <v>69</v>
      </c>
      <c r="H25" s="79">
        <v>138</v>
      </c>
      <c r="I25" s="133">
        <v>112</v>
      </c>
      <c r="J25" s="133">
        <v>26</v>
      </c>
      <c r="K25" s="79">
        <v>46</v>
      </c>
      <c r="L25" s="79">
        <v>51</v>
      </c>
      <c r="M25" s="79">
        <v>41</v>
      </c>
      <c r="N25" s="79"/>
      <c r="O25" s="78"/>
      <c r="P25" s="78"/>
      <c r="Q25">
        <f t="shared" si="2"/>
        <v>138</v>
      </c>
    </row>
    <row r="26" spans="1:17" ht="13.5" thickBot="1">
      <c r="A26" s="86"/>
      <c r="B26" s="87"/>
      <c r="C26" s="304"/>
      <c r="D26" s="305"/>
      <c r="E26" s="306"/>
      <c r="F26" s="79"/>
      <c r="G26" s="79"/>
      <c r="H26" s="79"/>
      <c r="I26" s="134"/>
      <c r="J26" s="134"/>
      <c r="K26" s="78"/>
      <c r="L26" s="78"/>
      <c r="M26" s="78"/>
      <c r="N26" s="78"/>
      <c r="O26" s="78"/>
      <c r="P26" s="78"/>
      <c r="Q26">
        <f t="shared" si="2"/>
        <v>0</v>
      </c>
    </row>
    <row r="27" spans="1:17" ht="13.5" thickBot="1">
      <c r="A27" s="115"/>
      <c r="B27" s="116" t="s">
        <v>57</v>
      </c>
      <c r="C27" s="336"/>
      <c r="D27" s="337"/>
      <c r="E27" s="338"/>
      <c r="F27" s="79"/>
      <c r="G27" s="78"/>
      <c r="H27" s="78"/>
      <c r="I27" s="134"/>
      <c r="J27" s="134"/>
      <c r="K27" s="78"/>
      <c r="L27" s="78"/>
      <c r="M27" s="78"/>
      <c r="N27" s="78"/>
      <c r="O27" s="78"/>
      <c r="P27" s="78"/>
      <c r="Q27">
        <f t="shared" si="2"/>
        <v>0</v>
      </c>
    </row>
    <row r="28" spans="1:17" ht="13.5" thickBot="1">
      <c r="A28" s="161" t="s">
        <v>58</v>
      </c>
      <c r="B28" s="162" t="s">
        <v>59</v>
      </c>
      <c r="C28" s="366"/>
      <c r="D28" s="367"/>
      <c r="E28" s="368"/>
      <c r="F28" s="164">
        <f>SUM(G28,H28)</f>
        <v>326</v>
      </c>
      <c r="G28" s="164">
        <f aca="true" t="shared" si="5" ref="G28:P28">SUM(G29:G35)</f>
        <v>108</v>
      </c>
      <c r="H28" s="164">
        <f t="shared" si="5"/>
        <v>218</v>
      </c>
      <c r="I28" s="164">
        <f t="shared" si="5"/>
        <v>109</v>
      </c>
      <c r="J28" s="164">
        <f t="shared" si="5"/>
        <v>109</v>
      </c>
      <c r="K28" s="164">
        <f t="shared" si="5"/>
        <v>15</v>
      </c>
      <c r="L28" s="164">
        <f t="shared" si="5"/>
        <v>15</v>
      </c>
      <c r="M28" s="164">
        <f t="shared" si="5"/>
        <v>32</v>
      </c>
      <c r="N28" s="164">
        <f t="shared" si="5"/>
        <v>66</v>
      </c>
      <c r="O28" s="164">
        <f t="shared" si="5"/>
        <v>90</v>
      </c>
      <c r="P28" s="164">
        <f t="shared" si="5"/>
        <v>0</v>
      </c>
      <c r="Q28">
        <f t="shared" si="2"/>
        <v>218</v>
      </c>
    </row>
    <row r="29" spans="1:17" ht="14.25" customHeight="1" thickBot="1">
      <c r="A29" s="100" t="s">
        <v>152</v>
      </c>
      <c r="B29" s="73" t="s">
        <v>182</v>
      </c>
      <c r="C29" s="297" t="s">
        <v>148</v>
      </c>
      <c r="D29" s="297"/>
      <c r="E29" s="298"/>
      <c r="F29" s="79">
        <f>SUM(G29,H29)</f>
        <v>60</v>
      </c>
      <c r="G29" s="84">
        <v>30</v>
      </c>
      <c r="H29" s="84">
        <v>30</v>
      </c>
      <c r="I29" s="135">
        <v>20</v>
      </c>
      <c r="J29" s="135">
        <v>10</v>
      </c>
      <c r="K29" s="84"/>
      <c r="L29" s="84"/>
      <c r="M29" s="84"/>
      <c r="N29" s="84">
        <v>30</v>
      </c>
      <c r="O29" s="84"/>
      <c r="P29" s="84"/>
      <c r="Q29">
        <f t="shared" si="2"/>
        <v>30</v>
      </c>
    </row>
    <row r="30" spans="1:17" ht="12.75" customHeight="1" thickBot="1">
      <c r="A30" s="100"/>
      <c r="B30" s="117"/>
      <c r="C30" s="296"/>
      <c r="D30" s="297"/>
      <c r="E30" s="298"/>
      <c r="F30" s="79"/>
      <c r="G30" s="84"/>
      <c r="H30" s="84"/>
      <c r="I30" s="135"/>
      <c r="J30" s="135"/>
      <c r="K30" s="84"/>
      <c r="L30" s="84"/>
      <c r="M30" s="84"/>
      <c r="N30" s="84"/>
      <c r="O30" s="84"/>
      <c r="P30" s="84"/>
      <c r="Q30">
        <f t="shared" si="2"/>
        <v>0</v>
      </c>
    </row>
    <row r="31" spans="1:17" ht="13.5" customHeight="1" thickBot="1">
      <c r="A31" s="100" t="s">
        <v>153</v>
      </c>
      <c r="B31" s="117" t="s">
        <v>140</v>
      </c>
      <c r="C31" s="296" t="s">
        <v>229</v>
      </c>
      <c r="D31" s="297"/>
      <c r="E31" s="298"/>
      <c r="F31" s="79">
        <f>SUM(G31,H31)</f>
        <v>45</v>
      </c>
      <c r="G31" s="84">
        <v>15</v>
      </c>
      <c r="H31" s="84">
        <v>30</v>
      </c>
      <c r="I31" s="135">
        <v>20</v>
      </c>
      <c r="J31" s="135">
        <v>10</v>
      </c>
      <c r="K31" s="84"/>
      <c r="L31" s="84"/>
      <c r="M31" s="84"/>
      <c r="N31" s="84"/>
      <c r="O31" s="84">
        <v>30</v>
      </c>
      <c r="P31" s="84"/>
      <c r="Q31">
        <f t="shared" si="2"/>
        <v>30</v>
      </c>
    </row>
    <row r="32" spans="1:17" ht="13.5" customHeight="1" thickBot="1">
      <c r="A32" s="100" t="s">
        <v>154</v>
      </c>
      <c r="B32" s="117" t="s">
        <v>163</v>
      </c>
      <c r="C32" s="296" t="s">
        <v>149</v>
      </c>
      <c r="D32" s="297"/>
      <c r="E32" s="298"/>
      <c r="F32" s="79">
        <f>SUM(G32,H32)</f>
        <v>45</v>
      </c>
      <c r="G32" s="84">
        <v>15</v>
      </c>
      <c r="H32" s="84">
        <v>30</v>
      </c>
      <c r="I32" s="135">
        <v>20</v>
      </c>
      <c r="J32" s="135">
        <v>10</v>
      </c>
      <c r="K32" s="84">
        <v>15</v>
      </c>
      <c r="L32" s="84">
        <v>15</v>
      </c>
      <c r="M32" s="84"/>
      <c r="N32" s="84"/>
      <c r="O32" s="84"/>
      <c r="P32" s="84"/>
      <c r="Q32">
        <f t="shared" si="2"/>
        <v>30</v>
      </c>
    </row>
    <row r="33" spans="1:17" ht="13.5" thickBot="1">
      <c r="A33" s="100" t="s">
        <v>155</v>
      </c>
      <c r="B33" s="117" t="s">
        <v>164</v>
      </c>
      <c r="C33" s="296" t="s">
        <v>230</v>
      </c>
      <c r="D33" s="297"/>
      <c r="E33" s="298"/>
      <c r="F33" s="79">
        <f>SUM(G33,H33)</f>
        <v>45</v>
      </c>
      <c r="G33" s="84">
        <v>15</v>
      </c>
      <c r="H33" s="84">
        <v>30</v>
      </c>
      <c r="I33" s="135">
        <v>20</v>
      </c>
      <c r="J33" s="135">
        <v>10</v>
      </c>
      <c r="K33" s="84"/>
      <c r="L33" s="84"/>
      <c r="M33" s="84"/>
      <c r="N33" s="84"/>
      <c r="O33" s="84">
        <v>30</v>
      </c>
      <c r="P33" s="84"/>
      <c r="Q33">
        <f t="shared" si="2"/>
        <v>30</v>
      </c>
    </row>
    <row r="34" spans="1:17" ht="13.5" customHeight="1" thickBot="1">
      <c r="A34" s="100" t="s">
        <v>156</v>
      </c>
      <c r="B34" s="117" t="s">
        <v>201</v>
      </c>
      <c r="C34" s="304" t="s">
        <v>178</v>
      </c>
      <c r="D34" s="305"/>
      <c r="E34" s="306"/>
      <c r="F34" s="79">
        <f>SUM(G34,H34)</f>
        <v>45</v>
      </c>
      <c r="G34" s="84">
        <v>15</v>
      </c>
      <c r="H34" s="84">
        <v>30</v>
      </c>
      <c r="I34" s="135">
        <v>20</v>
      </c>
      <c r="J34" s="135">
        <v>10</v>
      </c>
      <c r="K34" s="84"/>
      <c r="L34" s="84"/>
      <c r="M34" s="84"/>
      <c r="N34" s="84"/>
      <c r="O34" s="84">
        <v>30</v>
      </c>
      <c r="P34" s="84"/>
      <c r="Q34">
        <f t="shared" si="2"/>
        <v>30</v>
      </c>
    </row>
    <row r="35" spans="1:17" ht="13.5" customHeight="1" thickBot="1">
      <c r="A35" s="131" t="s">
        <v>158</v>
      </c>
      <c r="B35" s="117" t="s">
        <v>165</v>
      </c>
      <c r="C35" s="304" t="s">
        <v>148</v>
      </c>
      <c r="D35" s="305"/>
      <c r="E35" s="306"/>
      <c r="F35" s="79">
        <f>SUM(G35,H35)</f>
        <v>86</v>
      </c>
      <c r="G35" s="84">
        <v>18</v>
      </c>
      <c r="H35" s="84">
        <v>68</v>
      </c>
      <c r="I35" s="135">
        <v>9</v>
      </c>
      <c r="J35" s="135">
        <v>59</v>
      </c>
      <c r="K35" s="84"/>
      <c r="L35" s="84"/>
      <c r="M35" s="84">
        <v>32</v>
      </c>
      <c r="N35" s="84">
        <v>36</v>
      </c>
      <c r="O35" s="84"/>
      <c r="P35" s="84"/>
      <c r="Q35">
        <f t="shared" si="2"/>
        <v>68</v>
      </c>
    </row>
    <row r="36" spans="1:17" ht="13.5" thickBot="1">
      <c r="A36" s="100"/>
      <c r="B36" s="118"/>
      <c r="C36" s="296"/>
      <c r="D36" s="297"/>
      <c r="E36" s="298"/>
      <c r="F36" s="79"/>
      <c r="G36" s="84"/>
      <c r="H36" s="84"/>
      <c r="I36" s="135"/>
      <c r="J36" s="135"/>
      <c r="K36" s="84"/>
      <c r="L36" s="84"/>
      <c r="M36" s="84"/>
      <c r="N36" s="84"/>
      <c r="O36" s="84"/>
      <c r="P36" s="84"/>
      <c r="Q36">
        <f t="shared" si="2"/>
        <v>0</v>
      </c>
    </row>
    <row r="37" spans="1:17" ht="13.5" thickBot="1">
      <c r="A37" s="115" t="s">
        <v>60</v>
      </c>
      <c r="B37" s="116" t="s">
        <v>61</v>
      </c>
      <c r="C37" s="296"/>
      <c r="D37" s="297"/>
      <c r="E37" s="298"/>
      <c r="F37" s="79"/>
      <c r="G37" s="88"/>
      <c r="H37" s="88"/>
      <c r="I37" s="136"/>
      <c r="J37" s="136"/>
      <c r="K37" s="88"/>
      <c r="L37" s="88"/>
      <c r="M37" s="88"/>
      <c r="N37" s="88"/>
      <c r="O37" s="88"/>
      <c r="P37" s="88"/>
      <c r="Q37">
        <f t="shared" si="2"/>
        <v>0</v>
      </c>
    </row>
    <row r="38" spans="1:17" ht="13.5" thickBot="1">
      <c r="A38" s="161" t="s">
        <v>62</v>
      </c>
      <c r="B38" s="162" t="s">
        <v>63</v>
      </c>
      <c r="C38" s="373"/>
      <c r="D38" s="374"/>
      <c r="E38" s="375"/>
      <c r="F38" s="164">
        <f>F39+F47+F59</f>
        <v>1264</v>
      </c>
      <c r="G38" s="164">
        <f aca="true" t="shared" si="6" ref="G38:P38">G39+G47+G59</f>
        <v>408</v>
      </c>
      <c r="H38" s="164">
        <f t="shared" si="6"/>
        <v>856</v>
      </c>
      <c r="I38" s="164">
        <f t="shared" si="6"/>
        <v>314</v>
      </c>
      <c r="J38" s="164">
        <f t="shared" si="6"/>
        <v>542</v>
      </c>
      <c r="K38" s="164">
        <f t="shared" si="6"/>
        <v>60</v>
      </c>
      <c r="L38" s="164">
        <f t="shared" si="6"/>
        <v>112</v>
      </c>
      <c r="M38" s="164">
        <f t="shared" si="6"/>
        <v>171</v>
      </c>
      <c r="N38" s="164">
        <f t="shared" si="6"/>
        <v>195</v>
      </c>
      <c r="O38" s="164">
        <f t="shared" si="6"/>
        <v>216</v>
      </c>
      <c r="P38" s="164">
        <f t="shared" si="6"/>
        <v>102</v>
      </c>
      <c r="Q38">
        <f t="shared" si="2"/>
        <v>856</v>
      </c>
    </row>
    <row r="39" spans="1:17" ht="22.5" customHeight="1" thickBot="1">
      <c r="A39" s="146" t="s">
        <v>64</v>
      </c>
      <c r="B39" s="147" t="s">
        <v>186</v>
      </c>
      <c r="C39" s="301" t="s">
        <v>179</v>
      </c>
      <c r="D39" s="302"/>
      <c r="E39" s="303"/>
      <c r="F39" s="148">
        <f>SUM(F41:F44)</f>
        <v>718</v>
      </c>
      <c r="G39" s="148">
        <f>SUM(G41:G46)</f>
        <v>239</v>
      </c>
      <c r="H39" s="148">
        <f>SUM(H41:H46)</f>
        <v>479</v>
      </c>
      <c r="I39" s="148">
        <f>SUM(I41:I46)</f>
        <v>194</v>
      </c>
      <c r="J39" s="148">
        <f>SUM(J41:J46)</f>
        <v>285</v>
      </c>
      <c r="K39" s="148">
        <f aca="true" t="shared" si="7" ref="K39:P39">SUM(K41:K44)</f>
        <v>60</v>
      </c>
      <c r="L39" s="148">
        <f t="shared" si="7"/>
        <v>112</v>
      </c>
      <c r="M39" s="148">
        <f t="shared" si="7"/>
        <v>107</v>
      </c>
      <c r="N39" s="148">
        <f t="shared" si="7"/>
        <v>100</v>
      </c>
      <c r="O39" s="148">
        <f t="shared" si="7"/>
        <v>100</v>
      </c>
      <c r="P39" s="148">
        <f t="shared" si="7"/>
        <v>0</v>
      </c>
      <c r="Q39">
        <f t="shared" si="2"/>
        <v>479</v>
      </c>
    </row>
    <row r="40" spans="1:17" ht="13.5" customHeight="1" hidden="1" thickBot="1">
      <c r="A40" s="100" t="s">
        <v>65</v>
      </c>
      <c r="B40" s="118" t="s">
        <v>66</v>
      </c>
      <c r="C40" s="84"/>
      <c r="D40" s="84"/>
      <c r="E40" s="84"/>
      <c r="F40" s="79">
        <f>SUM(G40,H40)</f>
        <v>0</v>
      </c>
      <c r="G40" s="84"/>
      <c r="H40" s="84"/>
      <c r="I40" s="135"/>
      <c r="J40" s="135"/>
      <c r="K40" s="84"/>
      <c r="L40" s="84"/>
      <c r="M40" s="84"/>
      <c r="N40" s="84"/>
      <c r="O40" s="84"/>
      <c r="P40" s="84"/>
      <c r="Q40">
        <f t="shared" si="2"/>
        <v>0</v>
      </c>
    </row>
    <row r="41" spans="1:17" ht="12.75" customHeight="1" thickBot="1">
      <c r="A41" s="100" t="s">
        <v>67</v>
      </c>
      <c r="B41" s="117" t="s">
        <v>187</v>
      </c>
      <c r="C41" s="296" t="s">
        <v>220</v>
      </c>
      <c r="D41" s="297"/>
      <c r="E41" s="298"/>
      <c r="F41" s="79">
        <f>SUM(G41,H41)</f>
        <v>120</v>
      </c>
      <c r="G41" s="84">
        <v>40</v>
      </c>
      <c r="H41" s="84">
        <v>80</v>
      </c>
      <c r="I41" s="135">
        <v>30</v>
      </c>
      <c r="J41" s="135">
        <v>50</v>
      </c>
      <c r="K41" s="84">
        <v>60</v>
      </c>
      <c r="L41" s="84">
        <v>20</v>
      </c>
      <c r="M41" s="84"/>
      <c r="N41" s="84"/>
      <c r="O41" s="84"/>
      <c r="P41" s="84"/>
      <c r="Q41">
        <f t="shared" si="2"/>
        <v>80</v>
      </c>
    </row>
    <row r="42" spans="1:17" ht="15.75" customHeight="1" thickBot="1">
      <c r="A42" s="100" t="s">
        <v>166</v>
      </c>
      <c r="B42" s="120" t="s">
        <v>169</v>
      </c>
      <c r="C42" s="296" t="s">
        <v>229</v>
      </c>
      <c r="D42" s="297"/>
      <c r="E42" s="298"/>
      <c r="F42" s="79">
        <f>SUM(G42,H42)</f>
        <v>375</v>
      </c>
      <c r="G42" s="84">
        <v>125</v>
      </c>
      <c r="H42" s="84">
        <v>250</v>
      </c>
      <c r="I42" s="135">
        <v>100</v>
      </c>
      <c r="J42" s="135">
        <v>150</v>
      </c>
      <c r="K42" s="84"/>
      <c r="L42" s="84"/>
      <c r="M42" s="84">
        <v>50</v>
      </c>
      <c r="N42" s="84">
        <v>100</v>
      </c>
      <c r="O42" s="84">
        <v>100</v>
      </c>
      <c r="P42" s="84"/>
      <c r="Q42">
        <f t="shared" si="2"/>
        <v>250</v>
      </c>
    </row>
    <row r="43" spans="1:17" ht="15.75" customHeight="1" thickBot="1">
      <c r="A43" s="100" t="s">
        <v>184</v>
      </c>
      <c r="B43" s="141" t="s">
        <v>188</v>
      </c>
      <c r="C43" s="296" t="s">
        <v>220</v>
      </c>
      <c r="D43" s="297"/>
      <c r="E43" s="298"/>
      <c r="F43" s="79">
        <f>SUM(G43,H43)</f>
        <v>138</v>
      </c>
      <c r="G43" s="84">
        <v>46</v>
      </c>
      <c r="H43" s="84">
        <v>92</v>
      </c>
      <c r="I43" s="135">
        <v>42</v>
      </c>
      <c r="J43" s="135">
        <v>50</v>
      </c>
      <c r="K43" s="84"/>
      <c r="L43" s="84">
        <v>92</v>
      </c>
      <c r="M43" s="84"/>
      <c r="N43" s="84"/>
      <c r="O43" s="84"/>
      <c r="P43" s="84"/>
      <c r="Q43">
        <f t="shared" si="2"/>
        <v>92</v>
      </c>
    </row>
    <row r="44" spans="1:17" ht="15.75" customHeight="1" thickBot="1">
      <c r="A44" s="100" t="s">
        <v>185</v>
      </c>
      <c r="B44" s="141" t="s">
        <v>219</v>
      </c>
      <c r="C44" s="376" t="s">
        <v>202</v>
      </c>
      <c r="D44" s="297"/>
      <c r="E44" s="298"/>
      <c r="F44" s="79">
        <f>SUM(G44,H44)</f>
        <v>85</v>
      </c>
      <c r="G44" s="84">
        <v>28</v>
      </c>
      <c r="H44" s="84">
        <v>57</v>
      </c>
      <c r="I44" s="135">
        <v>22</v>
      </c>
      <c r="J44" s="135">
        <v>35</v>
      </c>
      <c r="K44" s="84"/>
      <c r="L44" s="84"/>
      <c r="M44" s="84">
        <v>57</v>
      </c>
      <c r="N44" s="84"/>
      <c r="O44" s="84"/>
      <c r="P44" s="84"/>
      <c r="Q44">
        <f t="shared" si="2"/>
        <v>57</v>
      </c>
    </row>
    <row r="45" spans="1:17" ht="12.75" customHeight="1" thickBot="1">
      <c r="A45" s="100" t="s">
        <v>138</v>
      </c>
      <c r="B45" s="118" t="s">
        <v>167</v>
      </c>
      <c r="C45" s="296" t="s">
        <v>231</v>
      </c>
      <c r="D45" s="297"/>
      <c r="E45" s="298"/>
      <c r="F45" s="79">
        <v>252</v>
      </c>
      <c r="G45" s="84"/>
      <c r="H45" s="84"/>
      <c r="I45" s="135"/>
      <c r="J45" s="135"/>
      <c r="K45" s="84">
        <v>36</v>
      </c>
      <c r="L45" s="217">
        <v>60</v>
      </c>
      <c r="M45" s="135">
        <v>72</v>
      </c>
      <c r="N45" s="135">
        <v>36</v>
      </c>
      <c r="O45" s="84">
        <v>48</v>
      </c>
      <c r="P45" s="84"/>
      <c r="Q45">
        <f t="shared" si="2"/>
        <v>252</v>
      </c>
    </row>
    <row r="46" spans="1:17" ht="12.75" customHeight="1" thickBot="1">
      <c r="A46" s="100" t="s">
        <v>69</v>
      </c>
      <c r="B46" s="118" t="s">
        <v>168</v>
      </c>
      <c r="C46" s="372" t="s">
        <v>229</v>
      </c>
      <c r="D46" s="297"/>
      <c r="E46" s="298"/>
      <c r="F46" s="79">
        <v>216</v>
      </c>
      <c r="G46" s="84"/>
      <c r="H46" s="84"/>
      <c r="I46" s="135"/>
      <c r="J46" s="135"/>
      <c r="K46" s="84"/>
      <c r="L46" s="135"/>
      <c r="M46" s="135">
        <v>72</v>
      </c>
      <c r="N46" s="135">
        <v>72</v>
      </c>
      <c r="O46" s="84">
        <v>72</v>
      </c>
      <c r="P46" s="84"/>
      <c r="Q46">
        <f t="shared" si="2"/>
        <v>216</v>
      </c>
    </row>
    <row r="47" spans="1:17" ht="25.5" customHeight="1" thickBot="1">
      <c r="A47" s="150" t="s">
        <v>70</v>
      </c>
      <c r="B47" s="151" t="s">
        <v>189</v>
      </c>
      <c r="C47" s="301" t="s">
        <v>232</v>
      </c>
      <c r="D47" s="302"/>
      <c r="E47" s="303"/>
      <c r="F47" s="148">
        <f>F48</f>
        <v>339</v>
      </c>
      <c r="G47" s="148">
        <f>G48+G49+G50</f>
        <v>100</v>
      </c>
      <c r="H47" s="148">
        <f>H48+H49+H50</f>
        <v>239</v>
      </c>
      <c r="I47" s="148">
        <f>I48+I49+I50</f>
        <v>72</v>
      </c>
      <c r="J47" s="148">
        <f>J48+J49+J50</f>
        <v>167</v>
      </c>
      <c r="K47" s="148">
        <f>K48+K49+K50</f>
        <v>0</v>
      </c>
      <c r="L47" s="148">
        <f>L48</f>
        <v>0</v>
      </c>
      <c r="M47" s="148">
        <f>M48</f>
        <v>64</v>
      </c>
      <c r="N47" s="148">
        <f>N48</f>
        <v>95</v>
      </c>
      <c r="O47" s="148">
        <f>O48</f>
        <v>40</v>
      </c>
      <c r="P47" s="148">
        <f>P48</f>
        <v>40</v>
      </c>
      <c r="Q47">
        <f t="shared" si="2"/>
        <v>239</v>
      </c>
    </row>
    <row r="48" spans="1:17" ht="12" customHeight="1" thickBot="1">
      <c r="A48" s="119" t="s">
        <v>137</v>
      </c>
      <c r="B48" s="142" t="s">
        <v>190</v>
      </c>
      <c r="C48" s="296" t="s">
        <v>203</v>
      </c>
      <c r="D48" s="297"/>
      <c r="E48" s="298"/>
      <c r="F48" s="78">
        <f>SUM(G48,H48)</f>
        <v>339</v>
      </c>
      <c r="G48" s="84">
        <v>100</v>
      </c>
      <c r="H48" s="84">
        <v>239</v>
      </c>
      <c r="I48" s="135">
        <v>72</v>
      </c>
      <c r="J48" s="135">
        <v>167</v>
      </c>
      <c r="K48" s="84"/>
      <c r="L48" s="84"/>
      <c r="M48" s="84">
        <v>64</v>
      </c>
      <c r="N48" s="84">
        <v>95</v>
      </c>
      <c r="O48" s="84">
        <v>40</v>
      </c>
      <c r="P48" s="84">
        <v>40</v>
      </c>
      <c r="Q48">
        <f t="shared" si="2"/>
        <v>239</v>
      </c>
    </row>
    <row r="49" spans="1:17" ht="12.75" customHeight="1" thickBot="1">
      <c r="A49" s="100" t="s">
        <v>139</v>
      </c>
      <c r="B49" s="118" t="s">
        <v>167</v>
      </c>
      <c r="C49" s="296" t="s">
        <v>233</v>
      </c>
      <c r="D49" s="297"/>
      <c r="E49" s="298"/>
      <c r="F49" s="79">
        <v>252</v>
      </c>
      <c r="G49" s="84"/>
      <c r="H49" s="84"/>
      <c r="I49" s="135"/>
      <c r="J49" s="135"/>
      <c r="K49" s="84"/>
      <c r="L49" s="84"/>
      <c r="M49" s="135">
        <v>36</v>
      </c>
      <c r="N49" s="218">
        <v>72</v>
      </c>
      <c r="O49" s="85">
        <v>54</v>
      </c>
      <c r="P49" s="84">
        <v>90</v>
      </c>
      <c r="Q49">
        <f t="shared" si="2"/>
        <v>252</v>
      </c>
    </row>
    <row r="50" spans="1:17" ht="12.75" customHeight="1" thickBot="1">
      <c r="A50" s="100" t="s">
        <v>134</v>
      </c>
      <c r="B50" s="118" t="s">
        <v>108</v>
      </c>
      <c r="C50" s="296" t="s">
        <v>203</v>
      </c>
      <c r="D50" s="297"/>
      <c r="E50" s="298"/>
      <c r="F50" s="79">
        <v>324</v>
      </c>
      <c r="G50" s="84"/>
      <c r="H50" s="84"/>
      <c r="I50" s="135"/>
      <c r="J50" s="135"/>
      <c r="K50" s="84"/>
      <c r="L50" s="84"/>
      <c r="M50" s="135"/>
      <c r="N50" s="218">
        <v>72</v>
      </c>
      <c r="O50" s="220">
        <v>72</v>
      </c>
      <c r="P50" s="84">
        <v>180</v>
      </c>
      <c r="Q50">
        <f t="shared" si="2"/>
        <v>324</v>
      </c>
    </row>
    <row r="51" spans="1:17" ht="0.75" customHeight="1" thickBot="1">
      <c r="A51" s="150"/>
      <c r="B51" s="150"/>
      <c r="C51" s="301"/>
      <c r="D51" s="302"/>
      <c r="E51" s="303"/>
      <c r="F51" s="148"/>
      <c r="G51" s="149"/>
      <c r="H51" s="149"/>
      <c r="I51" s="149"/>
      <c r="J51" s="149"/>
      <c r="K51" s="149"/>
      <c r="L51" s="149"/>
      <c r="M51" s="149"/>
      <c r="N51" s="149"/>
      <c r="O51" s="149">
        <v>684</v>
      </c>
      <c r="P51" s="149"/>
      <c r="Q51">
        <f t="shared" si="2"/>
        <v>684</v>
      </c>
    </row>
    <row r="52" spans="1:17" ht="12.75" customHeight="1" hidden="1" thickBot="1">
      <c r="A52" s="119"/>
      <c r="B52" s="119"/>
      <c r="C52" s="296"/>
      <c r="D52" s="297"/>
      <c r="E52" s="298"/>
      <c r="F52" s="79"/>
      <c r="G52" s="84"/>
      <c r="H52" s="84"/>
      <c r="I52" s="135"/>
      <c r="J52" s="135"/>
      <c r="K52" s="84"/>
      <c r="L52" s="84"/>
      <c r="M52" s="84"/>
      <c r="N52" s="84"/>
      <c r="O52" s="114"/>
      <c r="P52" s="84"/>
      <c r="Q52">
        <f t="shared" si="2"/>
        <v>0</v>
      </c>
    </row>
    <row r="53" spans="1:17" ht="12.75" customHeight="1" hidden="1" thickBot="1">
      <c r="A53" s="100"/>
      <c r="B53" s="118"/>
      <c r="C53" s="296"/>
      <c r="D53" s="297"/>
      <c r="E53" s="298"/>
      <c r="F53" s="79"/>
      <c r="G53" s="84"/>
      <c r="H53" s="84"/>
      <c r="I53" s="135"/>
      <c r="J53" s="135"/>
      <c r="K53" s="84"/>
      <c r="L53" s="84"/>
      <c r="M53" s="84"/>
      <c r="N53" s="121"/>
      <c r="O53" s="206"/>
      <c r="P53" s="84"/>
      <c r="Q53">
        <f t="shared" si="2"/>
        <v>0</v>
      </c>
    </row>
    <row r="54" spans="1:17" ht="12.75" customHeight="1" hidden="1" thickBot="1">
      <c r="A54" s="100"/>
      <c r="B54" s="118"/>
      <c r="C54" s="296"/>
      <c r="D54" s="297"/>
      <c r="E54" s="298"/>
      <c r="F54" s="79"/>
      <c r="G54" s="84"/>
      <c r="H54" s="84"/>
      <c r="I54" s="135"/>
      <c r="J54" s="135"/>
      <c r="K54" s="84"/>
      <c r="L54" s="84"/>
      <c r="M54" s="84"/>
      <c r="N54" s="121"/>
      <c r="O54" s="211"/>
      <c r="P54" s="84"/>
      <c r="Q54">
        <f t="shared" si="2"/>
        <v>0</v>
      </c>
    </row>
    <row r="55" spans="1:17" ht="21.75" customHeight="1" hidden="1" thickBot="1">
      <c r="A55" s="146"/>
      <c r="B55" s="152"/>
      <c r="C55" s="301"/>
      <c r="D55" s="302"/>
      <c r="E55" s="303"/>
      <c r="F55" s="148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>
        <f t="shared" si="2"/>
        <v>0</v>
      </c>
    </row>
    <row r="56" spans="1:17" ht="27" customHeight="1" hidden="1" thickBot="1">
      <c r="A56" s="100"/>
      <c r="B56" s="118"/>
      <c r="C56" s="296"/>
      <c r="D56" s="297"/>
      <c r="E56" s="298"/>
      <c r="F56" s="79"/>
      <c r="G56" s="84"/>
      <c r="H56" s="84"/>
      <c r="I56" s="135"/>
      <c r="J56" s="135"/>
      <c r="K56" s="84"/>
      <c r="L56" s="84"/>
      <c r="M56" s="84"/>
      <c r="N56" s="121"/>
      <c r="O56" s="122"/>
      <c r="P56" s="84"/>
      <c r="Q56">
        <f t="shared" si="2"/>
        <v>0</v>
      </c>
    </row>
    <row r="57" spans="1:17" ht="12.75" customHeight="1" hidden="1" thickBot="1">
      <c r="A57" s="100"/>
      <c r="B57" s="118"/>
      <c r="C57" s="296"/>
      <c r="D57" s="297"/>
      <c r="E57" s="298"/>
      <c r="F57" s="79"/>
      <c r="G57" s="84"/>
      <c r="H57" s="84"/>
      <c r="I57" s="135"/>
      <c r="J57" s="135"/>
      <c r="K57" s="84"/>
      <c r="L57" s="84"/>
      <c r="M57" s="84"/>
      <c r="N57" s="121"/>
      <c r="O57" s="207"/>
      <c r="P57" s="84"/>
      <c r="Q57">
        <f t="shared" si="2"/>
        <v>0</v>
      </c>
    </row>
    <row r="58" spans="1:17" ht="12.75" customHeight="1" hidden="1" thickBot="1">
      <c r="A58" s="100"/>
      <c r="B58" s="118"/>
      <c r="C58" s="296"/>
      <c r="D58" s="297"/>
      <c r="E58" s="298"/>
      <c r="F58" s="79"/>
      <c r="G58" s="84"/>
      <c r="H58" s="84"/>
      <c r="I58" s="135"/>
      <c r="J58" s="135"/>
      <c r="K58" s="84"/>
      <c r="L58" s="84"/>
      <c r="M58" s="84"/>
      <c r="N58" s="121"/>
      <c r="O58" s="221"/>
      <c r="P58" s="84"/>
      <c r="Q58">
        <f t="shared" si="2"/>
        <v>0</v>
      </c>
    </row>
    <row r="59" spans="1:17" ht="12.75" customHeight="1" thickBot="1">
      <c r="A59" s="146" t="s">
        <v>191</v>
      </c>
      <c r="B59" s="152" t="s">
        <v>192</v>
      </c>
      <c r="C59" s="307" t="s">
        <v>232</v>
      </c>
      <c r="D59" s="308"/>
      <c r="E59" s="309"/>
      <c r="F59" s="148">
        <f>F60</f>
        <v>207</v>
      </c>
      <c r="G59" s="148">
        <f aca="true" t="shared" si="8" ref="G59:L59">G60+G61+G62</f>
        <v>69</v>
      </c>
      <c r="H59" s="148">
        <f t="shared" si="8"/>
        <v>138</v>
      </c>
      <c r="I59" s="148">
        <f t="shared" si="8"/>
        <v>48</v>
      </c>
      <c r="J59" s="148">
        <f t="shared" si="8"/>
        <v>90</v>
      </c>
      <c r="K59" s="148">
        <f t="shared" si="8"/>
        <v>0</v>
      </c>
      <c r="L59" s="148">
        <f t="shared" si="8"/>
        <v>0</v>
      </c>
      <c r="M59" s="148">
        <f>M60</f>
        <v>0</v>
      </c>
      <c r="N59" s="148">
        <f>N60</f>
        <v>0</v>
      </c>
      <c r="O59" s="148">
        <f>O60</f>
        <v>76</v>
      </c>
      <c r="P59" s="148">
        <f>P60</f>
        <v>62</v>
      </c>
      <c r="Q59">
        <f t="shared" si="2"/>
        <v>138</v>
      </c>
    </row>
    <row r="60" spans="1:17" ht="12.75" customHeight="1" thickBot="1">
      <c r="A60" s="100" t="s">
        <v>193</v>
      </c>
      <c r="B60" s="118" t="s">
        <v>194</v>
      </c>
      <c r="C60" s="296" t="s">
        <v>203</v>
      </c>
      <c r="D60" s="297"/>
      <c r="E60" s="298"/>
      <c r="F60" s="79">
        <f>SUM(G60:H60)</f>
        <v>207</v>
      </c>
      <c r="G60" s="84">
        <v>69</v>
      </c>
      <c r="H60" s="84">
        <v>138</v>
      </c>
      <c r="I60" s="135">
        <v>48</v>
      </c>
      <c r="J60" s="135">
        <v>90</v>
      </c>
      <c r="K60" s="84"/>
      <c r="L60" s="84"/>
      <c r="M60" s="84"/>
      <c r="N60" s="121"/>
      <c r="O60" s="85">
        <v>76</v>
      </c>
      <c r="P60" s="84">
        <v>62</v>
      </c>
      <c r="Q60">
        <f t="shared" si="2"/>
        <v>138</v>
      </c>
    </row>
    <row r="61" spans="1:17" ht="12.75" customHeight="1" thickBot="1">
      <c r="A61" s="100" t="s">
        <v>195</v>
      </c>
      <c r="B61" s="118" t="s">
        <v>167</v>
      </c>
      <c r="C61" s="296" t="s">
        <v>234</v>
      </c>
      <c r="D61" s="297"/>
      <c r="E61" s="298"/>
      <c r="F61" s="79">
        <v>144</v>
      </c>
      <c r="G61" s="84"/>
      <c r="H61" s="84"/>
      <c r="I61" s="135"/>
      <c r="J61" s="135"/>
      <c r="K61" s="84"/>
      <c r="L61" s="84"/>
      <c r="M61" s="84"/>
      <c r="N61" s="121"/>
      <c r="O61" s="222">
        <v>36</v>
      </c>
      <c r="P61" s="84">
        <v>108</v>
      </c>
      <c r="Q61">
        <f t="shared" si="2"/>
        <v>144</v>
      </c>
    </row>
    <row r="62" spans="1:17" ht="12" customHeight="1" thickBot="1">
      <c r="A62" s="100" t="s">
        <v>196</v>
      </c>
      <c r="B62" s="118" t="s">
        <v>108</v>
      </c>
      <c r="C62" s="296" t="s">
        <v>205</v>
      </c>
      <c r="D62" s="297"/>
      <c r="E62" s="298"/>
      <c r="F62" s="79">
        <v>216</v>
      </c>
      <c r="G62" s="84"/>
      <c r="H62" s="84"/>
      <c r="I62" s="135"/>
      <c r="J62" s="135"/>
      <c r="K62" s="84"/>
      <c r="L62" s="84"/>
      <c r="M62" s="84"/>
      <c r="N62" s="105"/>
      <c r="O62" s="223"/>
      <c r="P62" s="84">
        <v>216</v>
      </c>
      <c r="Q62">
        <f t="shared" si="2"/>
        <v>216</v>
      </c>
    </row>
    <row r="63" spans="1:17" ht="12.75" customHeight="1" hidden="1" thickBot="1">
      <c r="A63" s="153"/>
      <c r="B63" s="152"/>
      <c r="C63" s="301"/>
      <c r="D63" s="302"/>
      <c r="E63" s="303"/>
      <c r="F63" s="148"/>
      <c r="G63" s="149"/>
      <c r="H63" s="149"/>
      <c r="I63" s="149"/>
      <c r="J63" s="149"/>
      <c r="K63" s="149"/>
      <c r="L63" s="149"/>
      <c r="M63" s="154"/>
      <c r="N63" s="155"/>
      <c r="O63" s="154"/>
      <c r="P63" s="156"/>
      <c r="Q63">
        <f t="shared" si="2"/>
        <v>0</v>
      </c>
    </row>
    <row r="64" spans="1:16" ht="12.75" customHeight="1" hidden="1" thickBot="1">
      <c r="A64" s="100"/>
      <c r="B64" s="118"/>
      <c r="C64" s="296"/>
      <c r="D64" s="297"/>
      <c r="E64" s="298"/>
      <c r="F64" s="79"/>
      <c r="G64" s="84"/>
      <c r="H64" s="84"/>
      <c r="I64" s="135"/>
      <c r="J64" s="135"/>
      <c r="K64" s="84"/>
      <c r="L64" s="84"/>
      <c r="M64" s="121"/>
      <c r="N64" s="144"/>
      <c r="O64" s="121"/>
      <c r="P64" s="122"/>
    </row>
    <row r="65" spans="1:16" ht="12.75" customHeight="1" hidden="1" thickBot="1">
      <c r="A65" s="100"/>
      <c r="B65" s="118"/>
      <c r="C65" s="296"/>
      <c r="D65" s="297"/>
      <c r="E65" s="298"/>
      <c r="F65" s="79"/>
      <c r="G65" s="84"/>
      <c r="H65" s="84"/>
      <c r="I65" s="135"/>
      <c r="J65" s="135"/>
      <c r="K65" s="84"/>
      <c r="L65" s="84"/>
      <c r="M65" s="121"/>
      <c r="N65" s="145"/>
      <c r="O65" s="208"/>
      <c r="P65" s="207"/>
    </row>
    <row r="66" spans="1:20" ht="12.75" customHeight="1" hidden="1" thickBot="1">
      <c r="A66" s="100"/>
      <c r="B66" s="118"/>
      <c r="C66" s="296"/>
      <c r="D66" s="297"/>
      <c r="E66" s="298"/>
      <c r="F66" s="79"/>
      <c r="G66" s="84"/>
      <c r="H66" s="84"/>
      <c r="I66" s="135"/>
      <c r="J66" s="135"/>
      <c r="K66" s="84"/>
      <c r="L66" s="84"/>
      <c r="M66" s="121"/>
      <c r="N66" s="144"/>
      <c r="O66" s="144"/>
      <c r="P66" s="212"/>
      <c r="Q66">
        <f t="shared" si="2"/>
        <v>0</v>
      </c>
      <c r="T66" s="209"/>
    </row>
    <row r="67" spans="1:16" ht="24" customHeight="1" hidden="1" thickBot="1">
      <c r="A67" s="153"/>
      <c r="B67" s="152"/>
      <c r="C67" s="301"/>
      <c r="D67" s="302"/>
      <c r="E67" s="303"/>
      <c r="F67" s="148"/>
      <c r="G67" s="149"/>
      <c r="H67" s="149"/>
      <c r="I67" s="149"/>
      <c r="J67" s="149"/>
      <c r="K67" s="149"/>
      <c r="L67" s="149"/>
      <c r="M67" s="149"/>
      <c r="N67" s="154"/>
      <c r="O67" s="157"/>
      <c r="P67" s="149"/>
    </row>
    <row r="68" spans="1:16" ht="23.25" customHeight="1" hidden="1" thickBot="1">
      <c r="A68" s="100"/>
      <c r="B68" s="118"/>
      <c r="C68" s="296"/>
      <c r="D68" s="297"/>
      <c r="E68" s="298"/>
      <c r="F68" s="79"/>
      <c r="G68" s="84"/>
      <c r="H68" s="84"/>
      <c r="I68" s="135"/>
      <c r="J68" s="135"/>
      <c r="K68" s="84"/>
      <c r="L68" s="84"/>
      <c r="M68" s="84"/>
      <c r="N68" s="121"/>
      <c r="O68" s="122"/>
      <c r="P68" s="84"/>
    </row>
    <row r="69" spans="1:17" ht="12.75" customHeight="1" hidden="1" thickBot="1">
      <c r="A69" s="100"/>
      <c r="B69" s="118"/>
      <c r="C69" s="296"/>
      <c r="D69" s="297"/>
      <c r="E69" s="298"/>
      <c r="F69" s="79"/>
      <c r="G69" s="84"/>
      <c r="H69" s="84"/>
      <c r="I69" s="135"/>
      <c r="J69" s="135"/>
      <c r="K69" s="84"/>
      <c r="L69" s="84"/>
      <c r="M69" s="84"/>
      <c r="N69" s="121"/>
      <c r="O69" s="122"/>
      <c r="P69" s="205"/>
      <c r="Q69">
        <f t="shared" si="2"/>
        <v>0</v>
      </c>
    </row>
    <row r="70" spans="1:17" ht="12.75" customHeight="1" hidden="1" thickBot="1">
      <c r="A70" s="100"/>
      <c r="B70" s="118"/>
      <c r="C70" s="296"/>
      <c r="D70" s="297"/>
      <c r="E70" s="298"/>
      <c r="F70" s="79"/>
      <c r="G70" s="84"/>
      <c r="H70" s="84"/>
      <c r="I70" s="135"/>
      <c r="J70" s="135"/>
      <c r="K70" s="84"/>
      <c r="L70" s="84"/>
      <c r="M70" s="84"/>
      <c r="N70" s="121"/>
      <c r="O70" s="122"/>
      <c r="P70" s="210"/>
      <c r="Q70">
        <f t="shared" si="2"/>
        <v>0</v>
      </c>
    </row>
    <row r="71" spans="1:17" ht="13.5" customHeight="1" thickBot="1">
      <c r="A71" s="146" t="s">
        <v>71</v>
      </c>
      <c r="B71" s="152" t="s">
        <v>72</v>
      </c>
      <c r="C71" s="307" t="s">
        <v>203</v>
      </c>
      <c r="D71" s="308"/>
      <c r="E71" s="309"/>
      <c r="F71" s="158">
        <v>84</v>
      </c>
      <c r="G71" s="159">
        <v>42</v>
      </c>
      <c r="H71" s="148">
        <v>42</v>
      </c>
      <c r="I71" s="148"/>
      <c r="J71" s="148">
        <v>42</v>
      </c>
      <c r="K71" s="158"/>
      <c r="L71" s="158"/>
      <c r="M71" s="158"/>
      <c r="N71" s="219"/>
      <c r="O71" s="160"/>
      <c r="P71" s="158">
        <v>42</v>
      </c>
      <c r="Q71">
        <f t="shared" si="2"/>
        <v>42</v>
      </c>
    </row>
    <row r="72" spans="1:17" ht="13.5" thickBot="1">
      <c r="A72" s="123"/>
      <c r="B72" s="124" t="s">
        <v>135</v>
      </c>
      <c r="C72" s="296"/>
      <c r="D72" s="297"/>
      <c r="E72" s="298"/>
      <c r="F72" s="79">
        <f aca="true" t="shared" si="9" ref="F72:P72">SUM(F11,F22,F28,F38,F71)</f>
        <v>4158</v>
      </c>
      <c r="G72" s="79">
        <f t="shared" si="9"/>
        <v>1386</v>
      </c>
      <c r="H72" s="79">
        <f t="shared" si="9"/>
        <v>2772</v>
      </c>
      <c r="I72" s="79">
        <f t="shared" si="9"/>
        <v>1478</v>
      </c>
      <c r="J72" s="79">
        <f t="shared" si="9"/>
        <v>1294</v>
      </c>
      <c r="K72" s="79">
        <f t="shared" si="9"/>
        <v>576</v>
      </c>
      <c r="L72" s="79">
        <f t="shared" si="9"/>
        <v>756</v>
      </c>
      <c r="M72" s="79">
        <f t="shared" si="9"/>
        <v>426</v>
      </c>
      <c r="N72" s="79">
        <f t="shared" si="9"/>
        <v>546</v>
      </c>
      <c r="O72" s="79">
        <f t="shared" si="9"/>
        <v>324</v>
      </c>
      <c r="P72" s="79">
        <f t="shared" si="9"/>
        <v>144</v>
      </c>
      <c r="Q72">
        <f t="shared" si="2"/>
        <v>2772</v>
      </c>
    </row>
    <row r="73" spans="1:17" ht="13.5" thickBot="1">
      <c r="A73" s="100"/>
      <c r="B73" s="116" t="s">
        <v>73</v>
      </c>
      <c r="C73" s="304"/>
      <c r="D73" s="305"/>
      <c r="E73" s="306"/>
      <c r="F73" s="78">
        <f>F75+F74</f>
        <v>1404</v>
      </c>
      <c r="G73" s="79"/>
      <c r="H73" s="79"/>
      <c r="I73" s="137"/>
      <c r="J73" s="133"/>
      <c r="K73" s="79"/>
      <c r="L73" s="79"/>
      <c r="M73" s="79"/>
      <c r="N73" s="79"/>
      <c r="O73" s="79"/>
      <c r="P73" s="79"/>
      <c r="Q73">
        <f t="shared" si="2"/>
        <v>0</v>
      </c>
    </row>
    <row r="74" spans="1:17" ht="13.5" thickBot="1">
      <c r="A74" s="100" t="s">
        <v>74</v>
      </c>
      <c r="B74" s="118" t="s">
        <v>41</v>
      </c>
      <c r="C74" s="304"/>
      <c r="D74" s="305"/>
      <c r="E74" s="306"/>
      <c r="F74" s="79">
        <f>K74+L74+N74+O74+M74+P74</f>
        <v>648</v>
      </c>
      <c r="G74" s="79"/>
      <c r="H74" s="79"/>
      <c r="I74" s="137"/>
      <c r="J74" s="133"/>
      <c r="K74" s="79">
        <f aca="true" t="shared" si="10" ref="K74:P74">K45+K49+K61</f>
        <v>36</v>
      </c>
      <c r="L74" s="79">
        <f t="shared" si="10"/>
        <v>60</v>
      </c>
      <c r="M74" s="79">
        <f t="shared" si="10"/>
        <v>108</v>
      </c>
      <c r="N74" s="79">
        <f t="shared" si="10"/>
        <v>108</v>
      </c>
      <c r="O74" s="79">
        <f t="shared" si="10"/>
        <v>138</v>
      </c>
      <c r="P74" s="79">
        <f t="shared" si="10"/>
        <v>198</v>
      </c>
      <c r="Q74">
        <f t="shared" si="2"/>
        <v>648</v>
      </c>
    </row>
    <row r="75" spans="1:17" ht="13.5" thickBot="1">
      <c r="A75" s="125" t="s">
        <v>75</v>
      </c>
      <c r="B75" s="126" t="s">
        <v>42</v>
      </c>
      <c r="C75" s="304"/>
      <c r="D75" s="305"/>
      <c r="E75" s="306"/>
      <c r="F75" s="79">
        <f>K75+L75+M75+N75+O75+P75</f>
        <v>756</v>
      </c>
      <c r="G75" s="79"/>
      <c r="H75" s="79"/>
      <c r="I75" s="137"/>
      <c r="J75" s="133"/>
      <c r="K75" s="79">
        <f aca="true" t="shared" si="11" ref="K75:P75">SUM(K46,K50,K62)</f>
        <v>0</v>
      </c>
      <c r="L75" s="79">
        <f t="shared" si="11"/>
        <v>0</v>
      </c>
      <c r="M75" s="79">
        <f t="shared" si="11"/>
        <v>72</v>
      </c>
      <c r="N75" s="79">
        <f t="shared" si="11"/>
        <v>144</v>
      </c>
      <c r="O75" s="79">
        <f t="shared" si="11"/>
        <v>144</v>
      </c>
      <c r="P75" s="79">
        <f t="shared" si="11"/>
        <v>396</v>
      </c>
      <c r="Q75">
        <f t="shared" si="2"/>
        <v>756</v>
      </c>
    </row>
    <row r="76" spans="1:17" ht="13.5" thickBot="1">
      <c r="A76" s="127"/>
      <c r="B76" s="128" t="s">
        <v>136</v>
      </c>
      <c r="C76" s="304"/>
      <c r="D76" s="305"/>
      <c r="E76" s="306"/>
      <c r="F76" s="79">
        <f>F72+F73</f>
        <v>5562</v>
      </c>
      <c r="G76" s="89">
        <f aca="true" t="shared" si="12" ref="G76:O76">G72+G74+G75</f>
        <v>1386</v>
      </c>
      <c r="H76" s="89">
        <f t="shared" si="12"/>
        <v>2772</v>
      </c>
      <c r="I76" s="138">
        <f t="shared" si="12"/>
        <v>1478</v>
      </c>
      <c r="J76" s="138">
        <f t="shared" si="12"/>
        <v>1294</v>
      </c>
      <c r="K76" s="89">
        <f t="shared" si="12"/>
        <v>612</v>
      </c>
      <c r="L76" s="89">
        <f t="shared" si="12"/>
        <v>816</v>
      </c>
      <c r="M76" s="89">
        <f t="shared" si="12"/>
        <v>606</v>
      </c>
      <c r="N76" s="89">
        <f t="shared" si="12"/>
        <v>798</v>
      </c>
      <c r="O76" s="89">
        <f t="shared" si="12"/>
        <v>606</v>
      </c>
      <c r="P76" s="89">
        <f>P72+P74+P75</f>
        <v>738</v>
      </c>
      <c r="Q76">
        <f t="shared" si="2"/>
        <v>4176</v>
      </c>
    </row>
    <row r="77" spans="1:17" ht="13.5" thickBot="1">
      <c r="A77" s="129" t="s">
        <v>141</v>
      </c>
      <c r="B77" s="130" t="s">
        <v>239</v>
      </c>
      <c r="C77" s="304"/>
      <c r="D77" s="305"/>
      <c r="E77" s="306"/>
      <c r="F77" s="89"/>
      <c r="G77" s="89"/>
      <c r="H77" s="89"/>
      <c r="I77" s="138"/>
      <c r="J77" s="138"/>
      <c r="K77" s="89"/>
      <c r="L77" s="89"/>
      <c r="M77" s="89"/>
      <c r="N77" s="89"/>
      <c r="O77" s="89"/>
      <c r="P77" s="89"/>
      <c r="Q77">
        <f t="shared" si="2"/>
        <v>0</v>
      </c>
    </row>
    <row r="78" spans="1:17" ht="27" customHeight="1" thickBot="1">
      <c r="A78" s="349" t="s">
        <v>240</v>
      </c>
      <c r="B78" s="350"/>
      <c r="C78" s="350"/>
      <c r="D78" s="350"/>
      <c r="E78" s="350"/>
      <c r="F78" s="350"/>
      <c r="G78" s="351"/>
      <c r="H78" s="358" t="s">
        <v>46</v>
      </c>
      <c r="I78" s="313" t="s">
        <v>143</v>
      </c>
      <c r="J78" s="314"/>
      <c r="K78" s="85">
        <f>SUM(K10,K28,K41,K42,K48,K49,K50,K51,K52,K56,K57,K58,K59,K66,K71)</f>
        <v>576</v>
      </c>
      <c r="L78" s="85">
        <f>L11+L22+L28+L38</f>
        <v>756</v>
      </c>
      <c r="M78" s="85">
        <f>M11+M22+M28+M38</f>
        <v>426</v>
      </c>
      <c r="N78" s="85">
        <f>N11+N22+N28+N38</f>
        <v>546</v>
      </c>
      <c r="O78" s="85">
        <f>O11+O22+O28+O38</f>
        <v>324</v>
      </c>
      <c r="P78" s="85">
        <v>144</v>
      </c>
      <c r="Q78">
        <f t="shared" si="2"/>
        <v>2772</v>
      </c>
    </row>
    <row r="79" spans="1:17" ht="24.75" customHeight="1" thickBot="1">
      <c r="A79" s="352"/>
      <c r="B79" s="353"/>
      <c r="C79" s="353"/>
      <c r="D79" s="353"/>
      <c r="E79" s="353"/>
      <c r="F79" s="353"/>
      <c r="G79" s="354"/>
      <c r="H79" s="359"/>
      <c r="I79" s="363" t="s">
        <v>144</v>
      </c>
      <c r="J79" s="364"/>
      <c r="K79" s="102">
        <f>SUM(K45,K53,K60,K69)</f>
        <v>36</v>
      </c>
      <c r="L79" s="102">
        <f>SUM(L45,L53,L60,L69)</f>
        <v>60</v>
      </c>
      <c r="M79" s="102">
        <f>M74</f>
        <v>108</v>
      </c>
      <c r="N79" s="102">
        <f>N74</f>
        <v>108</v>
      </c>
      <c r="O79" s="102">
        <f>O74</f>
        <v>138</v>
      </c>
      <c r="P79" s="102">
        <f>P74</f>
        <v>198</v>
      </c>
      <c r="Q79">
        <f>K79+L79+M79+N79+O79+P79</f>
        <v>648</v>
      </c>
    </row>
    <row r="80" spans="1:18" ht="26.25" customHeight="1" thickBot="1">
      <c r="A80" s="352"/>
      <c r="B80" s="353"/>
      <c r="C80" s="353"/>
      <c r="D80" s="353"/>
      <c r="E80" s="353"/>
      <c r="F80" s="353"/>
      <c r="G80" s="354"/>
      <c r="H80" s="359"/>
      <c r="I80" s="304" t="s">
        <v>145</v>
      </c>
      <c r="J80" s="306"/>
      <c r="K80" s="102">
        <f>SUM(K46,K54,K61,K70)</f>
        <v>0</v>
      </c>
      <c r="L80" s="102">
        <f>SUM(L46,L54,L61,L70)</f>
        <v>0</v>
      </c>
      <c r="M80" s="102">
        <v>72</v>
      </c>
      <c r="N80" s="102">
        <v>144</v>
      </c>
      <c r="O80" s="102">
        <v>144</v>
      </c>
      <c r="P80" s="102">
        <v>396</v>
      </c>
      <c r="Q80">
        <f>K80+L80+M80+N80+O80+P80</f>
        <v>756</v>
      </c>
      <c r="R80">
        <f>Q79+Q80</f>
        <v>1404</v>
      </c>
    </row>
    <row r="81" spans="1:17" ht="13.5" thickBot="1">
      <c r="A81" s="352"/>
      <c r="B81" s="353"/>
      <c r="C81" s="353"/>
      <c r="D81" s="353"/>
      <c r="E81" s="353"/>
      <c r="F81" s="353"/>
      <c r="G81" s="354"/>
      <c r="H81" s="359"/>
      <c r="I81" s="363" t="s">
        <v>76</v>
      </c>
      <c r="J81" s="364"/>
      <c r="K81" s="102">
        <v>0</v>
      </c>
      <c r="L81" s="84">
        <v>2</v>
      </c>
      <c r="M81" s="84">
        <v>1</v>
      </c>
      <c r="N81" s="84">
        <v>2</v>
      </c>
      <c r="O81" s="84">
        <v>1</v>
      </c>
      <c r="P81" s="84">
        <v>2</v>
      </c>
      <c r="Q81">
        <f t="shared" si="2"/>
        <v>8</v>
      </c>
    </row>
    <row r="82" spans="1:17" ht="13.5" thickBot="1">
      <c r="A82" s="352"/>
      <c r="B82" s="353"/>
      <c r="C82" s="353"/>
      <c r="D82" s="353"/>
      <c r="E82" s="353"/>
      <c r="F82" s="353"/>
      <c r="G82" s="354"/>
      <c r="H82" s="359"/>
      <c r="I82" s="363" t="s">
        <v>146</v>
      </c>
      <c r="J82" s="364"/>
      <c r="K82" s="102">
        <v>0</v>
      </c>
      <c r="L82" s="84">
        <v>6</v>
      </c>
      <c r="M82" s="84">
        <v>1</v>
      </c>
      <c r="N82" s="84">
        <v>6</v>
      </c>
      <c r="O82" s="84">
        <v>6</v>
      </c>
      <c r="P82" s="84">
        <v>5</v>
      </c>
      <c r="Q82">
        <f t="shared" si="2"/>
        <v>24</v>
      </c>
    </row>
    <row r="83" spans="1:17" ht="13.5" customHeight="1" thickBot="1">
      <c r="A83" s="355"/>
      <c r="B83" s="356"/>
      <c r="C83" s="356"/>
      <c r="D83" s="356"/>
      <c r="E83" s="356"/>
      <c r="F83" s="356"/>
      <c r="G83" s="357"/>
      <c r="H83" s="360"/>
      <c r="I83" s="361" t="s">
        <v>37</v>
      </c>
      <c r="J83" s="362"/>
      <c r="K83" s="165">
        <v>1</v>
      </c>
      <c r="L83" s="114">
        <v>1</v>
      </c>
      <c r="M83" s="114">
        <v>1</v>
      </c>
      <c r="N83" s="114">
        <v>0</v>
      </c>
      <c r="O83" s="114">
        <v>1</v>
      </c>
      <c r="P83" s="114">
        <v>2</v>
      </c>
      <c r="Q83">
        <f>SUM(K83:P83)</f>
        <v>6</v>
      </c>
    </row>
    <row r="84" spans="1:16" ht="13.5" customHeight="1">
      <c r="A84" s="103"/>
      <c r="B84" s="103"/>
      <c r="C84" s="103"/>
      <c r="D84" s="103"/>
      <c r="E84" s="103"/>
      <c r="F84" s="103"/>
      <c r="G84" s="103"/>
      <c r="H84" s="104"/>
      <c r="I84" s="166" t="s">
        <v>204</v>
      </c>
      <c r="J84" s="166"/>
      <c r="K84" s="144">
        <f>K78+36</f>
        <v>612</v>
      </c>
      <c r="L84" s="144">
        <f>L76+6+6</f>
        <v>828</v>
      </c>
      <c r="M84" s="144">
        <f>M76+6</f>
        <v>612</v>
      </c>
      <c r="N84" s="144">
        <f>N76+12</f>
        <v>810</v>
      </c>
      <c r="O84" s="144">
        <f>O76+6</f>
        <v>612</v>
      </c>
      <c r="P84" s="144">
        <f>P76+12</f>
        <v>750</v>
      </c>
    </row>
    <row r="85" spans="1:16" ht="13.5" customHeight="1">
      <c r="A85" s="106" t="s">
        <v>147</v>
      </c>
      <c r="B85" s="106"/>
      <c r="C85" s="106"/>
      <c r="D85" s="106"/>
      <c r="E85" s="106"/>
      <c r="F85" s="106"/>
      <c r="G85" s="106"/>
      <c r="H85" s="104"/>
      <c r="I85" s="107"/>
      <c r="J85" s="107"/>
      <c r="K85" s="108"/>
      <c r="L85" s="108"/>
      <c r="M85" s="108"/>
      <c r="N85" s="108"/>
      <c r="O85" s="108"/>
      <c r="P85" s="105"/>
    </row>
    <row r="86" spans="1:16" ht="21" customHeight="1">
      <c r="A86" s="167" t="s">
        <v>228</v>
      </c>
      <c r="B86" s="167"/>
      <c r="C86" s="167"/>
      <c r="D86" s="167"/>
      <c r="E86" s="167"/>
      <c r="F86" s="167"/>
      <c r="G86" s="167"/>
      <c r="H86" s="168"/>
      <c r="I86" s="169"/>
      <c r="J86" s="169"/>
      <c r="K86" s="170"/>
      <c r="L86" s="170"/>
      <c r="M86" s="108"/>
      <c r="N86" s="108"/>
      <c r="O86" s="108"/>
      <c r="P86" s="105"/>
    </row>
    <row r="87" spans="1:16" ht="21" customHeight="1">
      <c r="A87" s="109"/>
      <c r="B87" s="109"/>
      <c r="C87" s="109"/>
      <c r="D87" s="109"/>
      <c r="E87" s="109"/>
      <c r="F87" s="109"/>
      <c r="G87" s="171"/>
      <c r="H87" s="172"/>
      <c r="I87" s="173"/>
      <c r="J87" s="173"/>
      <c r="K87" s="174"/>
      <c r="L87" s="174"/>
      <c r="M87" s="174"/>
      <c r="N87" s="108"/>
      <c r="O87" s="108"/>
      <c r="P87" s="105"/>
    </row>
    <row r="88" spans="1:17" ht="15.75" customHeight="1">
      <c r="A88" s="109" t="s">
        <v>206</v>
      </c>
      <c r="B88" s="109"/>
      <c r="C88" s="109"/>
      <c r="D88" s="109"/>
      <c r="E88" s="109"/>
      <c r="F88" s="109"/>
      <c r="G88" s="109"/>
      <c r="H88" s="109"/>
      <c r="I88" s="34"/>
      <c r="J88" s="34"/>
      <c r="K88" s="34"/>
      <c r="L88" s="34"/>
      <c r="M88" s="34"/>
      <c r="N88" s="34"/>
      <c r="O88" s="34"/>
      <c r="P88" s="34"/>
      <c r="Q88" s="34"/>
    </row>
    <row r="89" spans="1:15" ht="17.25" customHeight="1">
      <c r="A89" s="299"/>
      <c r="B89" s="300"/>
      <c r="C89" s="300"/>
      <c r="D89" s="300"/>
      <c r="E89" s="300"/>
      <c r="F89" s="300"/>
      <c r="G89" s="300"/>
      <c r="H89" s="300"/>
      <c r="I89" s="300"/>
      <c r="J89" s="109"/>
      <c r="K89" s="109"/>
      <c r="L89" s="109"/>
      <c r="M89" s="109"/>
      <c r="N89" s="109"/>
      <c r="O89" s="109"/>
    </row>
    <row r="90" spans="1:15" ht="17.25" customHeight="1">
      <c r="A90" s="365"/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109"/>
      <c r="O90" s="109"/>
    </row>
    <row r="91" spans="1:5" ht="22.5" customHeight="1">
      <c r="A91" s="62" t="s">
        <v>77</v>
      </c>
      <c r="C91" s="132"/>
      <c r="E91" s="62" t="s">
        <v>78</v>
      </c>
    </row>
    <row r="92" ht="3" customHeight="1" thickBot="1">
      <c r="A92" s="20"/>
    </row>
    <row r="93" spans="1:4" ht="53.25" customHeight="1" thickBot="1">
      <c r="A93" s="82" t="s">
        <v>33</v>
      </c>
      <c r="B93" s="83" t="s">
        <v>79</v>
      </c>
      <c r="C93" s="83" t="s">
        <v>80</v>
      </c>
      <c r="D93" s="227" t="s">
        <v>81</v>
      </c>
    </row>
    <row r="94" spans="1:10" ht="16.5" customHeight="1" thickBot="1" thickTop="1">
      <c r="A94" s="90" t="s">
        <v>68</v>
      </c>
      <c r="B94" s="91" t="s">
        <v>207</v>
      </c>
      <c r="C94" s="97" t="s">
        <v>225</v>
      </c>
      <c r="D94" s="230">
        <v>7</v>
      </c>
      <c r="E94" s="231">
        <v>36</v>
      </c>
      <c r="F94" s="232">
        <v>60</v>
      </c>
      <c r="G94" s="233">
        <v>72</v>
      </c>
      <c r="H94" s="233">
        <v>36</v>
      </c>
      <c r="I94" s="231">
        <v>48</v>
      </c>
      <c r="J94" s="234"/>
    </row>
    <row r="95" spans="1:10" ht="17.25" customHeight="1" thickBot="1" thickTop="1">
      <c r="A95" s="90" t="s">
        <v>69</v>
      </c>
      <c r="B95" s="91" t="s">
        <v>208</v>
      </c>
      <c r="C95" s="97" t="s">
        <v>226</v>
      </c>
      <c r="D95" s="230">
        <v>6</v>
      </c>
      <c r="E95" s="235"/>
      <c r="F95" s="235"/>
      <c r="G95" s="233">
        <v>72</v>
      </c>
      <c r="H95" s="233">
        <v>72</v>
      </c>
      <c r="I95" s="231">
        <v>72</v>
      </c>
      <c r="J95" s="234"/>
    </row>
    <row r="96" spans="1:10" ht="16.5" thickBot="1" thickTop="1">
      <c r="A96" s="90" t="s">
        <v>133</v>
      </c>
      <c r="B96" s="92" t="s">
        <v>209</v>
      </c>
      <c r="C96" s="97" t="s">
        <v>227</v>
      </c>
      <c r="D96" s="230">
        <v>7</v>
      </c>
      <c r="E96" s="235"/>
      <c r="F96" s="235"/>
      <c r="G96" s="233">
        <v>36</v>
      </c>
      <c r="H96" s="233">
        <v>72</v>
      </c>
      <c r="I96" s="231">
        <v>54</v>
      </c>
      <c r="J96" s="231">
        <v>90</v>
      </c>
    </row>
    <row r="97" spans="1:10" ht="16.5" thickBot="1" thickTop="1">
      <c r="A97" s="90" t="s">
        <v>134</v>
      </c>
      <c r="B97" s="91" t="s">
        <v>210</v>
      </c>
      <c r="C97" s="97" t="s">
        <v>224</v>
      </c>
      <c r="D97" s="230">
        <v>9</v>
      </c>
      <c r="E97" s="235"/>
      <c r="F97" s="235"/>
      <c r="G97" s="234"/>
      <c r="H97" s="233">
        <v>72</v>
      </c>
      <c r="I97" s="233">
        <v>72</v>
      </c>
      <c r="J97" s="231">
        <v>180</v>
      </c>
    </row>
    <row r="98" spans="1:10" ht="16.5" hidden="1" thickBot="1" thickTop="1">
      <c r="A98" s="90" t="s">
        <v>160</v>
      </c>
      <c r="B98" s="91" t="s">
        <v>211</v>
      </c>
      <c r="C98" s="225"/>
      <c r="D98" s="230">
        <v>2</v>
      </c>
      <c r="E98" s="236"/>
      <c r="F98" s="236">
        <v>72</v>
      </c>
      <c r="G98" s="237"/>
      <c r="H98" s="237"/>
      <c r="I98" s="237"/>
      <c r="J98" s="237"/>
    </row>
    <row r="99" spans="1:10" ht="16.5" hidden="1" thickBot="1" thickTop="1">
      <c r="A99" s="90" t="s">
        <v>159</v>
      </c>
      <c r="B99" s="91" t="s">
        <v>212</v>
      </c>
      <c r="C99" s="225"/>
      <c r="D99" s="230">
        <v>2</v>
      </c>
      <c r="E99" s="236"/>
      <c r="F99" s="236">
        <v>72</v>
      </c>
      <c r="G99" s="237"/>
      <c r="H99" s="237"/>
      <c r="I99" s="237"/>
      <c r="J99" s="237"/>
    </row>
    <row r="100" spans="1:10" ht="16.5" hidden="1" thickBot="1" thickTop="1">
      <c r="A100" s="90" t="s">
        <v>161</v>
      </c>
      <c r="B100" s="91" t="s">
        <v>211</v>
      </c>
      <c r="C100" s="226"/>
      <c r="D100" s="230">
        <v>2</v>
      </c>
      <c r="E100" s="236">
        <v>72</v>
      </c>
      <c r="F100" s="236"/>
      <c r="G100" s="237"/>
      <c r="H100" s="237"/>
      <c r="I100" s="237"/>
      <c r="J100" s="237"/>
    </row>
    <row r="101" spans="1:10" ht="14.25" customHeight="1" hidden="1" thickBot="1">
      <c r="A101" s="92" t="s">
        <v>162</v>
      </c>
      <c r="B101" s="179" t="s">
        <v>208</v>
      </c>
      <c r="C101" s="185"/>
      <c r="D101" s="238">
        <v>2</v>
      </c>
      <c r="E101" s="236">
        <v>72</v>
      </c>
      <c r="F101" s="236"/>
      <c r="G101" s="237"/>
      <c r="H101" s="237"/>
      <c r="I101" s="237"/>
      <c r="J101" s="237"/>
    </row>
    <row r="102" spans="1:10" ht="14.25" customHeight="1" thickBot="1" thickTop="1">
      <c r="A102" s="180" t="s">
        <v>195</v>
      </c>
      <c r="B102" s="92" t="s">
        <v>213</v>
      </c>
      <c r="C102" s="186">
        <v>5.6</v>
      </c>
      <c r="D102" s="238">
        <v>4</v>
      </c>
      <c r="E102" s="236"/>
      <c r="F102" s="235"/>
      <c r="G102" s="234"/>
      <c r="H102" s="234"/>
      <c r="I102" s="233">
        <v>36</v>
      </c>
      <c r="J102" s="231">
        <v>108</v>
      </c>
    </row>
    <row r="103" spans="1:10" ht="14.25" customHeight="1" thickBot="1" thickTop="1">
      <c r="A103" s="181" t="s">
        <v>196</v>
      </c>
      <c r="B103" s="92" t="s">
        <v>210</v>
      </c>
      <c r="C103" s="186">
        <v>6</v>
      </c>
      <c r="D103" s="238">
        <v>6</v>
      </c>
      <c r="E103" s="236"/>
      <c r="F103" s="235"/>
      <c r="G103" s="234"/>
      <c r="H103" s="234"/>
      <c r="I103" s="234"/>
      <c r="J103" s="231">
        <v>216</v>
      </c>
    </row>
    <row r="104" spans="1:6" ht="0.75" customHeight="1" thickBot="1">
      <c r="A104" s="181" t="s">
        <v>197</v>
      </c>
      <c r="B104" s="92" t="s">
        <v>207</v>
      </c>
      <c r="C104" s="186"/>
      <c r="D104" s="228">
        <v>2</v>
      </c>
      <c r="E104" s="229">
        <v>36</v>
      </c>
      <c r="F104" s="202">
        <v>36</v>
      </c>
    </row>
    <row r="105" spans="1:10" ht="11.25" customHeight="1" hidden="1" thickBot="1">
      <c r="A105" s="181" t="s">
        <v>198</v>
      </c>
      <c r="B105" s="92" t="s">
        <v>208</v>
      </c>
      <c r="C105" s="186"/>
      <c r="D105" s="98">
        <v>3</v>
      </c>
      <c r="E105" s="99"/>
      <c r="F105" s="192">
        <v>108</v>
      </c>
      <c r="J105" t="s">
        <v>172</v>
      </c>
    </row>
    <row r="106" spans="1:6" ht="15.75" hidden="1" thickBot="1">
      <c r="A106" s="175"/>
      <c r="B106" s="178"/>
      <c r="C106" s="187"/>
      <c r="D106" s="197"/>
      <c r="E106" s="204"/>
      <c r="F106" s="193"/>
    </row>
    <row r="107" spans="1:6" ht="15.75" hidden="1" thickBot="1">
      <c r="A107" s="175"/>
      <c r="B107" s="175"/>
      <c r="C107" s="188"/>
      <c r="D107" s="198"/>
      <c r="E107" s="198"/>
      <c r="F107" s="194"/>
    </row>
    <row r="108" spans="1:6" ht="13.5" hidden="1" thickBot="1">
      <c r="A108" s="176"/>
      <c r="B108" s="177"/>
      <c r="C108" s="189"/>
      <c r="D108" s="199"/>
      <c r="E108" s="199"/>
      <c r="F108" s="195"/>
    </row>
    <row r="109" spans="1:6" ht="13.5" hidden="1" thickBot="1">
      <c r="A109" s="176"/>
      <c r="B109" s="177"/>
      <c r="C109" s="189"/>
      <c r="D109" s="199"/>
      <c r="E109" s="199"/>
      <c r="F109" s="195"/>
    </row>
    <row r="110" spans="1:6" ht="13.5" hidden="1" thickBot="1">
      <c r="A110" s="176"/>
      <c r="B110" s="183"/>
      <c r="C110" s="190"/>
      <c r="D110" s="200"/>
      <c r="E110" s="200"/>
      <c r="F110" s="196"/>
    </row>
    <row r="111" spans="1:6" ht="15.75" hidden="1" thickBot="1">
      <c r="A111" s="182" t="s">
        <v>199</v>
      </c>
      <c r="B111" s="92" t="s">
        <v>209</v>
      </c>
      <c r="C111" s="191"/>
      <c r="D111" s="201">
        <v>3</v>
      </c>
      <c r="E111" s="201"/>
      <c r="F111" s="203">
        <v>108</v>
      </c>
    </row>
    <row r="112" spans="1:6" ht="15.75" hidden="1" thickBot="1">
      <c r="A112" s="182" t="s">
        <v>200</v>
      </c>
      <c r="B112" s="92" t="s">
        <v>212</v>
      </c>
      <c r="C112" s="191"/>
      <c r="D112" s="239">
        <v>4</v>
      </c>
      <c r="E112" s="239"/>
      <c r="F112" s="240">
        <v>144</v>
      </c>
    </row>
    <row r="113" spans="1:10" ht="12.75">
      <c r="A113" s="176"/>
      <c r="B113" s="184" t="s">
        <v>214</v>
      </c>
      <c r="C113" s="184"/>
      <c r="D113" s="177"/>
      <c r="E113" s="177">
        <v>36</v>
      </c>
      <c r="F113" s="177">
        <v>60</v>
      </c>
      <c r="G113" s="177">
        <v>180</v>
      </c>
      <c r="H113" s="177">
        <v>252</v>
      </c>
      <c r="I113" s="177">
        <v>282</v>
      </c>
      <c r="J113" s="177">
        <v>594</v>
      </c>
    </row>
    <row r="114" spans="1:10" ht="12.75">
      <c r="A114" s="62" t="s">
        <v>241</v>
      </c>
      <c r="J114" t="s">
        <v>172</v>
      </c>
    </row>
    <row r="115" ht="12.75">
      <c r="A115" s="62" t="s">
        <v>82</v>
      </c>
    </row>
    <row r="116" ht="12.75">
      <c r="A116" s="81" t="s">
        <v>83</v>
      </c>
    </row>
    <row r="117" ht="12.75">
      <c r="A117" s="81" t="s">
        <v>84</v>
      </c>
    </row>
    <row r="118" ht="13.5" customHeight="1">
      <c r="A118" s="81" t="s">
        <v>85</v>
      </c>
    </row>
    <row r="119" ht="0.75" customHeight="1">
      <c r="A119" s="81" t="s">
        <v>84</v>
      </c>
    </row>
    <row r="120" ht="13.5" customHeight="1" hidden="1">
      <c r="A120" s="6"/>
    </row>
    <row r="121" ht="13.5" customHeight="1" hidden="1">
      <c r="A121" s="6"/>
    </row>
    <row r="122" ht="13.5" customHeight="1" hidden="1">
      <c r="A122" s="6"/>
    </row>
    <row r="123" ht="12.75" hidden="1">
      <c r="A123" s="6"/>
    </row>
    <row r="124" ht="12.75" hidden="1">
      <c r="A124" s="6"/>
    </row>
    <row r="125" ht="12.75" hidden="1">
      <c r="A125" s="6"/>
    </row>
    <row r="126" ht="12.75" hidden="1">
      <c r="A126" s="6"/>
    </row>
    <row r="127" ht="12.75" hidden="1">
      <c r="A127" s="6"/>
    </row>
    <row r="128" ht="12.75" hidden="1">
      <c r="A128" s="6"/>
    </row>
    <row r="129" ht="12.75" hidden="1">
      <c r="A129" s="6"/>
    </row>
    <row r="130" ht="12.75" hidden="1">
      <c r="A130" s="6"/>
    </row>
    <row r="131" ht="12.75" hidden="1">
      <c r="A131" s="6"/>
    </row>
    <row r="132" ht="12.75" hidden="1">
      <c r="A132" s="6"/>
    </row>
    <row r="133" spans="1:17" ht="12.75">
      <c r="A133" s="6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1:17" ht="12.75">
      <c r="A134" s="6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8" ht="47.25" customHeight="1">
      <c r="A135" s="24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34"/>
    </row>
    <row r="136" spans="1:18" ht="12.75">
      <c r="A136" s="348" t="s">
        <v>86</v>
      </c>
      <c r="B136" s="348"/>
      <c r="C136" s="93"/>
      <c r="D136" s="93"/>
      <c r="E136" s="93"/>
      <c r="F136" s="93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34"/>
    </row>
    <row r="137" spans="1:18" ht="12.75">
      <c r="A137" s="94"/>
      <c r="B137" s="93"/>
      <c r="C137" s="93"/>
      <c r="D137" s="93"/>
      <c r="E137" s="93"/>
      <c r="F137" s="93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34"/>
    </row>
    <row r="138" spans="1:18" ht="306">
      <c r="A138" s="143" t="s">
        <v>111</v>
      </c>
      <c r="B138" s="143"/>
      <c r="C138" s="143"/>
      <c r="D138" s="143"/>
      <c r="E138" s="143"/>
      <c r="F138" s="143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34"/>
    </row>
    <row r="139" spans="1:18" ht="12.75">
      <c r="A139" s="95" t="s">
        <v>87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34"/>
    </row>
    <row r="140" spans="1:18" ht="12.75">
      <c r="A140" s="95" t="s">
        <v>87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34"/>
    </row>
    <row r="141" spans="1:18" ht="12.75">
      <c r="A141" s="95" t="s">
        <v>87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34"/>
    </row>
    <row r="142" spans="1:18" ht="12.75">
      <c r="A142" s="95" t="s">
        <v>87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34"/>
    </row>
    <row r="143" spans="1:18" ht="12.75">
      <c r="A143" s="95" t="s">
        <v>87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34"/>
    </row>
    <row r="144" spans="1:18" ht="12.75">
      <c r="A144" s="95" t="s">
        <v>87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34"/>
    </row>
    <row r="145" spans="1:6" ht="12.75">
      <c r="A145" s="95" t="s">
        <v>87</v>
      </c>
      <c r="B145" s="96"/>
      <c r="C145" s="96"/>
      <c r="D145" s="96"/>
      <c r="E145" s="96"/>
      <c r="F145" s="96"/>
    </row>
    <row r="146" spans="1:6" ht="12.75">
      <c r="A146" s="95" t="s">
        <v>87</v>
      </c>
      <c r="B146" s="96"/>
      <c r="C146" s="96"/>
      <c r="D146" s="96"/>
      <c r="E146" s="96"/>
      <c r="F146" s="96"/>
    </row>
    <row r="147" spans="1:6" ht="12.75">
      <c r="A147" s="95" t="s">
        <v>87</v>
      </c>
      <c r="B147" s="96"/>
      <c r="C147" s="96"/>
      <c r="D147" s="96"/>
      <c r="E147" s="96"/>
      <c r="F147" s="96"/>
    </row>
    <row r="148" ht="12.75">
      <c r="A148" s="25"/>
    </row>
  </sheetData>
  <sheetProtection/>
  <mergeCells count="94">
    <mergeCell ref="C43:E43"/>
    <mergeCell ref="C44:E44"/>
    <mergeCell ref="C63:E63"/>
    <mergeCell ref="C64:E64"/>
    <mergeCell ref="C57:E57"/>
    <mergeCell ref="C58:E58"/>
    <mergeCell ref="C60:E60"/>
    <mergeCell ref="C75:E75"/>
    <mergeCell ref="C65:E65"/>
    <mergeCell ref="C67:E67"/>
    <mergeCell ref="C68:E68"/>
    <mergeCell ref="C74:E74"/>
    <mergeCell ref="C70:E70"/>
    <mergeCell ref="C72:E72"/>
    <mergeCell ref="C73:E73"/>
    <mergeCell ref="C71:E71"/>
    <mergeCell ref="C30:E30"/>
    <mergeCell ref="C45:E45"/>
    <mergeCell ref="C46:E46"/>
    <mergeCell ref="C35:E35"/>
    <mergeCell ref="C36:E36"/>
    <mergeCell ref="C37:E37"/>
    <mergeCell ref="C38:E38"/>
    <mergeCell ref="C39:E39"/>
    <mergeCell ref="C32:E32"/>
    <mergeCell ref="C33:E33"/>
    <mergeCell ref="C18:E18"/>
    <mergeCell ref="C19:E19"/>
    <mergeCell ref="C20:E20"/>
    <mergeCell ref="C27:E27"/>
    <mergeCell ref="C22:E22"/>
    <mergeCell ref="C23:E23"/>
    <mergeCell ref="C24:E24"/>
    <mergeCell ref="C25:E25"/>
    <mergeCell ref="C26:E26"/>
    <mergeCell ref="C21:E21"/>
    <mergeCell ref="C31:E31"/>
    <mergeCell ref="C28:E28"/>
    <mergeCell ref="C29:E29"/>
    <mergeCell ref="C10:E10"/>
    <mergeCell ref="C11:E11"/>
    <mergeCell ref="C12:E12"/>
    <mergeCell ref="C13:E13"/>
    <mergeCell ref="C14:E14"/>
    <mergeCell ref="C16:E16"/>
    <mergeCell ref="C17:E17"/>
    <mergeCell ref="A136:B136"/>
    <mergeCell ref="I80:J80"/>
    <mergeCell ref="A78:G83"/>
    <mergeCell ref="H78:H83"/>
    <mergeCell ref="I83:J83"/>
    <mergeCell ref="I82:J82"/>
    <mergeCell ref="I81:J81"/>
    <mergeCell ref="I79:J79"/>
    <mergeCell ref="A90:M90"/>
    <mergeCell ref="C4:E8"/>
    <mergeCell ref="C9:E9"/>
    <mergeCell ref="K2:P3"/>
    <mergeCell ref="O4:P4"/>
    <mergeCell ref="M4:N4"/>
    <mergeCell ref="F2:J3"/>
    <mergeCell ref="I5:J7"/>
    <mergeCell ref="G4:G8"/>
    <mergeCell ref="H4:J4"/>
    <mergeCell ref="C15:E15"/>
    <mergeCell ref="A1:P1"/>
    <mergeCell ref="K4:L4"/>
    <mergeCell ref="I78:J78"/>
    <mergeCell ref="A2:A8"/>
    <mergeCell ref="B2:B8"/>
    <mergeCell ref="C2:E3"/>
    <mergeCell ref="F4:F8"/>
    <mergeCell ref="C69:E69"/>
    <mergeCell ref="H5:H8"/>
    <mergeCell ref="C34:E34"/>
    <mergeCell ref="C42:E42"/>
    <mergeCell ref="C55:E55"/>
    <mergeCell ref="C56:E56"/>
    <mergeCell ref="C51:E51"/>
    <mergeCell ref="C52:E52"/>
    <mergeCell ref="C53:E53"/>
    <mergeCell ref="C54:E54"/>
    <mergeCell ref="C49:E49"/>
    <mergeCell ref="C50:E50"/>
    <mergeCell ref="C41:E41"/>
    <mergeCell ref="A89:I89"/>
    <mergeCell ref="C61:E61"/>
    <mergeCell ref="C62:E62"/>
    <mergeCell ref="C47:E47"/>
    <mergeCell ref="C48:E48"/>
    <mergeCell ref="C76:E76"/>
    <mergeCell ref="C59:E59"/>
    <mergeCell ref="C77:E77"/>
    <mergeCell ref="C66:E66"/>
  </mergeCells>
  <hyperlinks>
    <hyperlink ref="C46" r:id="rId1" display="\\ДЗ"/>
  </hyperlinks>
  <printOptions/>
  <pageMargins left="0.3937007874015748" right="0" top="0" bottom="0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2018-07-11T08:24:35Z</cp:lastPrinted>
  <dcterms:created xsi:type="dcterms:W3CDTF">1996-10-08T23:32:33Z</dcterms:created>
  <dcterms:modified xsi:type="dcterms:W3CDTF">2019-04-29T12:14:05Z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